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Cdeee\Informe Desempeño\INFORMES FINANCIEROS\"/>
    </mc:Choice>
  </mc:AlternateContent>
  <xr:revisionPtr revIDLastSave="0" documentId="13_ncr:1_{6DB2D2AA-7F3B-44F8-9932-E6FB9B7D4E4D}" xr6:coauthVersionLast="47" xr6:coauthVersionMax="47" xr10:uidLastSave="{00000000-0000-0000-0000-000000000000}"/>
  <bookViews>
    <workbookView xWindow="-108" yWindow="-108" windowWidth="23256" windowHeight="12576" tabRatio="822" activeTab="8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15" l="1"/>
  <c r="C44" i="15"/>
  <c r="D44" i="15" s="1"/>
  <c r="C45" i="15"/>
  <c r="D45" i="15" s="1"/>
  <c r="C46" i="15"/>
  <c r="C47" i="15"/>
  <c r="D47" i="15" s="1"/>
  <c r="C48" i="15"/>
  <c r="D48" i="15" s="1"/>
  <c r="D170" i="15"/>
  <c r="D171" i="15"/>
  <c r="D172" i="15"/>
  <c r="D173" i="15"/>
  <c r="D174" i="15"/>
  <c r="D128" i="15"/>
  <c r="D129" i="15"/>
  <c r="D130" i="15"/>
  <c r="D131" i="15"/>
  <c r="D132" i="15"/>
  <c r="D83" i="15"/>
  <c r="D84" i="15"/>
  <c r="D85" i="15"/>
  <c r="D86" i="15"/>
  <c r="D87" i="15"/>
  <c r="D88" i="15"/>
  <c r="D89" i="15"/>
  <c r="C237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59" i="15" l="1"/>
  <c r="C91" i="15" s="1"/>
  <c r="D269" i="15" l="1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49" i="15" l="1"/>
  <c r="D249" i="15"/>
  <c r="C249" i="15"/>
  <c r="BV25" i="16"/>
  <c r="BV26" i="16" s="1"/>
  <c r="BV24" i="16"/>
  <c r="BV18" i="16"/>
  <c r="BV19" i="16" s="1"/>
  <c r="BV17" i="16"/>
  <c r="BV14" i="16"/>
  <c r="D204" i="15" l="1"/>
  <c r="D210" i="15"/>
  <c r="C241" i="15" l="1"/>
  <c r="E237" i="15"/>
  <c r="D237" i="15"/>
  <c r="C23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212" i="15" l="1"/>
  <c r="BE14" i="16" l="1"/>
  <c r="BD14" i="16"/>
  <c r="F264" i="15" l="1"/>
  <c r="E261" i="15"/>
  <c r="D261" i="15"/>
  <c r="C261" i="15"/>
  <c r="F263" i="15"/>
  <c r="F26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80" i="15" l="1"/>
  <c r="F276" i="15"/>
  <c r="F272" i="15"/>
  <c r="F268" i="15"/>
  <c r="F260" i="15"/>
  <c r="F256" i="15"/>
  <c r="F252" i="15"/>
  <c r="F248" i="15"/>
  <c r="F244" i="15"/>
  <c r="F240" i="15"/>
  <c r="E277" i="15"/>
  <c r="D277" i="15"/>
  <c r="C277" i="15"/>
  <c r="E273" i="15"/>
  <c r="D273" i="15"/>
  <c r="C273" i="15"/>
  <c r="E269" i="15"/>
  <c r="C269" i="15"/>
  <c r="E265" i="15"/>
  <c r="D265" i="15"/>
  <c r="C265" i="15"/>
  <c r="E257" i="15"/>
  <c r="D257" i="15"/>
  <c r="C257" i="15"/>
  <c r="E253" i="15"/>
  <c r="C253" i="15"/>
  <c r="E245" i="15"/>
  <c r="D245" i="15"/>
  <c r="C245" i="15"/>
  <c r="E241" i="15"/>
  <c r="D241" i="15"/>
  <c r="F236" i="15"/>
  <c r="D233" i="15"/>
  <c r="E233" i="15"/>
  <c r="D253" i="15"/>
  <c r="C281" i="15" l="1"/>
  <c r="E281" i="15"/>
  <c r="D281" i="15"/>
  <c r="F241" i="15"/>
  <c r="F237" i="15"/>
  <c r="F233" i="15"/>
  <c r="F245" i="15"/>
  <c r="F257" i="15"/>
  <c r="F249" i="15"/>
  <c r="F253" i="15"/>
  <c r="D168" i="15" l="1"/>
  <c r="D169" i="15"/>
  <c r="D42" i="15"/>
  <c r="D43" i="15"/>
  <c r="D126" i="15"/>
  <c r="D12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312" i="15"/>
  <c r="D312" i="15"/>
  <c r="C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79" i="15"/>
  <c r="F278" i="15"/>
  <c r="F275" i="15"/>
  <c r="F274" i="15"/>
  <c r="F271" i="15"/>
  <c r="F270" i="15"/>
  <c r="F267" i="15"/>
  <c r="F266" i="15"/>
  <c r="F262" i="15"/>
  <c r="F259" i="15"/>
  <c r="F258" i="15"/>
  <c r="F255" i="15"/>
  <c r="F254" i="15"/>
  <c r="F251" i="15"/>
  <c r="F250" i="15"/>
  <c r="F247" i="15"/>
  <c r="F246" i="15"/>
  <c r="F243" i="15"/>
  <c r="F242" i="15"/>
  <c r="F239" i="15"/>
  <c r="F238" i="15"/>
  <c r="F235" i="15"/>
  <c r="F234" i="15"/>
  <c r="F226" i="15"/>
  <c r="E226" i="15"/>
  <c r="D226" i="15"/>
  <c r="C226" i="15"/>
  <c r="G225" i="15"/>
  <c r="G224" i="15"/>
  <c r="G223" i="15"/>
  <c r="G222" i="15"/>
  <c r="D211" i="15"/>
  <c r="D209" i="15"/>
  <c r="D208" i="15"/>
  <c r="D207" i="15"/>
  <c r="D206" i="15"/>
  <c r="D205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C185" i="15"/>
  <c r="C184" i="15"/>
  <c r="B179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C143" i="15"/>
  <c r="C175" i="15" s="1"/>
  <c r="C142" i="15"/>
  <c r="B138" i="15"/>
  <c r="B137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C101" i="15"/>
  <c r="C100" i="15"/>
  <c r="B95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C58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33" i="15" l="1"/>
  <c r="C135" i="15" s="1"/>
  <c r="F269" i="15"/>
  <c r="F277" i="15"/>
  <c r="F273" i="15"/>
  <c r="C177" i="15"/>
  <c r="D185" i="15"/>
  <c r="D213" i="15" s="1"/>
  <c r="C213" i="15"/>
  <c r="C215" i="15" s="1"/>
  <c r="F265" i="15"/>
  <c r="C93" i="15"/>
  <c r="C17" i="15"/>
  <c r="C49" i="15" s="1"/>
  <c r="F312" i="15"/>
  <c r="G226" i="15"/>
  <c r="D143" i="15"/>
  <c r="D175" i="15" s="1"/>
  <c r="D101" i="15"/>
  <c r="D133" i="15" s="1"/>
  <c r="D59" i="15"/>
  <c r="D91" i="15" s="1"/>
  <c r="D21" i="15"/>
  <c r="F281" i="15" l="1"/>
  <c r="D17" i="15"/>
  <c r="D49" i="15" s="1"/>
  <c r="C51" i="15"/>
  <c r="HC209" i="7" l="1"/>
  <c r="HC210" i="7"/>
  <c r="HC149" i="7"/>
  <c r="HC208" i="7"/>
  <c r="HC150" i="7"/>
  <c r="HC148" i="7"/>
  <c r="HC147" i="7"/>
  <c r="HC25" i="7"/>
  <c r="HC74" i="7"/>
  <c r="HC54" i="7"/>
  <c r="HC103" i="7"/>
  <c r="HC73" i="7"/>
  <c r="HC53" i="7"/>
  <c r="HC105" i="7"/>
  <c r="HC106" i="7"/>
  <c r="HC75" i="7"/>
  <c r="HC55" i="7"/>
  <c r="HC24" i="7"/>
  <c r="HC104" i="7"/>
  <c r="HC76" i="7"/>
  <c r="HC56" i="7"/>
  <c r="HC64" i="7" l="1"/>
  <c r="HC113" i="7"/>
  <c r="HC207" i="7"/>
  <c r="HC26" i="7"/>
  <c r="HC65" i="7"/>
  <c r="HC66" i="7"/>
  <c r="HC63" i="7"/>
  <c r="HC114" i="7" l="1"/>
  <c r="HC23" i="7"/>
  <c r="HC115" i="7" l="1"/>
  <c r="HC34" i="7"/>
  <c r="HC112" i="7" l="1"/>
  <c r="HC117" i="7"/>
  <c r="HC35" i="7"/>
  <c r="HC29" i="7"/>
  <c r="HC118" i="7" l="1"/>
  <c r="HC36" i="7"/>
  <c r="HC30" i="7"/>
  <c r="HC119" i="7" l="1"/>
  <c r="HC33" i="7"/>
  <c r="HC31" i="7"/>
  <c r="HC116" i="7" l="1"/>
  <c r="HC121" i="7"/>
  <c r="HC39" i="7"/>
  <c r="HC28" i="7"/>
  <c r="HC9" i="7" l="1"/>
  <c r="HC21" i="4"/>
  <c r="HC10" i="4"/>
  <c r="HC13" i="4"/>
  <c r="HC14" i="4"/>
  <c r="HC12" i="4"/>
  <c r="HC39" i="4"/>
  <c r="HC11" i="4"/>
  <c r="HC19" i="4"/>
  <c r="HC20" i="4"/>
  <c r="HC122" i="7"/>
  <c r="HC22" i="4"/>
  <c r="HC40" i="7"/>
  <c r="HC12" i="1" l="1"/>
  <c r="HC11" i="1"/>
  <c r="HC25" i="1"/>
  <c r="HC27" i="1"/>
  <c r="HC45" i="1"/>
  <c r="HC47" i="1"/>
  <c r="HC14" i="1"/>
  <c r="HC20" i="1"/>
  <c r="HC49" i="1"/>
  <c r="HC21" i="1"/>
  <c r="HC9" i="1"/>
  <c r="HC13" i="1"/>
  <c r="HC25" i="5"/>
  <c r="HC15" i="1"/>
  <c r="HC22" i="1"/>
  <c r="HC10" i="1"/>
  <c r="HC26" i="1"/>
  <c r="HC44" i="1"/>
  <c r="HC29" i="1"/>
  <c r="HC16" i="1"/>
  <c r="HC19" i="1"/>
  <c r="HC46" i="1"/>
  <c r="HC24" i="1"/>
  <c r="HC23" i="1"/>
  <c r="HC28" i="1"/>
  <c r="HC123" i="7"/>
  <c r="HC10" i="7"/>
  <c r="HC23" i="4"/>
  <c r="HC41" i="7"/>
  <c r="HC153" i="7"/>
  <c r="HC36" i="1" l="1"/>
  <c r="HC41" i="1"/>
  <c r="HC38" i="1"/>
  <c r="HC37" i="1"/>
  <c r="HC40" i="1"/>
  <c r="HC35" i="1"/>
  <c r="HC34" i="1"/>
  <c r="HC33" i="1"/>
  <c r="HC32" i="1"/>
  <c r="HC39" i="1"/>
  <c r="HC125" i="7"/>
  <c r="HC120" i="7"/>
  <c r="HC24" i="4"/>
  <c r="HC11" i="7"/>
  <c r="HC38" i="7"/>
  <c r="HC154" i="7"/>
  <c r="HC126" i="7" l="1"/>
  <c r="HC49" i="7"/>
  <c r="HC8" i="7"/>
  <c r="HC155" i="7"/>
  <c r="HC18" i="4"/>
  <c r="HC19" i="7" l="1"/>
  <c r="HC127" i="7"/>
  <c r="HC50" i="7"/>
  <c r="HC152" i="7"/>
  <c r="HC44" i="7"/>
  <c r="HC14" i="7" l="1"/>
  <c r="HC124" i="7"/>
  <c r="HC129" i="7"/>
  <c r="HC51" i="7"/>
  <c r="HC20" i="7"/>
  <c r="HC45" i="7"/>
  <c r="HC130" i="7" l="1"/>
  <c r="HC21" i="7"/>
  <c r="HC48" i="7"/>
  <c r="HC15" i="7"/>
  <c r="HC46" i="7"/>
  <c r="HC131" i="7" l="1"/>
  <c r="HC18" i="7"/>
  <c r="HC16" i="7"/>
  <c r="HC43" i="7"/>
  <c r="HC128" i="7" l="1"/>
  <c r="HC13" i="7"/>
  <c r="HC133" i="7" l="1"/>
  <c r="HC134" i="7" l="1"/>
  <c r="HC109" i="7"/>
  <c r="HC110" i="7" l="1"/>
  <c r="HC135" i="7"/>
  <c r="HC132" i="7" l="1"/>
  <c r="HC111" i="7"/>
  <c r="HC108" i="7" l="1"/>
  <c r="HC139" i="7"/>
  <c r="HC199" i="7"/>
  <c r="HC71" i="7"/>
  <c r="HC198" i="7"/>
  <c r="HC204" i="7"/>
  <c r="HC195" i="7"/>
  <c r="HC95" i="7"/>
  <c r="HC193" i="7"/>
  <c r="HC203" i="7"/>
  <c r="HC81" i="7"/>
  <c r="HC86" i="7"/>
  <c r="HC96" i="7"/>
  <c r="HC70" i="7"/>
  <c r="HC84" i="7"/>
  <c r="HC194" i="7"/>
  <c r="HC79" i="7"/>
  <c r="HC90" i="7"/>
  <c r="HC80" i="7"/>
  <c r="HC85" i="7"/>
  <c r="HC89" i="7"/>
  <c r="HC94" i="7"/>
  <c r="HC101" i="7"/>
  <c r="HC91" i="7"/>
  <c r="HC205" i="7"/>
  <c r="HC99" i="7"/>
  <c r="HC69" i="7"/>
  <c r="HC100" i="7"/>
  <c r="HC200" i="7"/>
  <c r="HC78" i="7" l="1"/>
  <c r="HC140" i="7"/>
  <c r="HC61" i="7"/>
  <c r="HC93" i="7"/>
  <c r="HC98" i="7"/>
  <c r="HC165" i="7"/>
  <c r="HC192" i="7"/>
  <c r="HC164" i="7"/>
  <c r="HC60" i="7"/>
  <c r="HC83" i="7"/>
  <c r="HC185" i="7"/>
  <c r="HC184" i="7"/>
  <c r="HC163" i="7"/>
  <c r="HC68" i="7"/>
  <c r="HC88" i="7"/>
  <c r="HC202" i="7"/>
  <c r="HC59" i="7"/>
  <c r="HC183" i="7"/>
  <c r="HC197" i="7"/>
  <c r="HC175" i="7" l="1"/>
  <c r="HC162" i="7"/>
  <c r="HC173" i="7"/>
  <c r="HC182" i="7"/>
  <c r="HC58" i="7"/>
  <c r="HC174" i="7"/>
  <c r="HC144" i="7" l="1"/>
  <c r="HC172" i="7"/>
  <c r="HC26" i="4" l="1"/>
  <c r="HC29" i="4" l="1"/>
  <c r="HC30" i="4" l="1"/>
  <c r="HC31" i="4" l="1"/>
  <c r="HC32" i="4" l="1"/>
  <c r="HC28" i="4" l="1"/>
  <c r="HC35" i="4" l="1"/>
  <c r="HC34" i="4" l="1"/>
  <c r="HC37" i="4"/>
  <c r="HC12" i="5" l="1"/>
  <c r="HC15" i="5" l="1"/>
  <c r="HC16" i="5" l="1"/>
  <c r="HC17" i="5" l="1"/>
  <c r="HC18" i="5" l="1"/>
  <c r="HC14" i="5" l="1"/>
  <c r="HC21" i="5"/>
  <c r="HC20" i="5" l="1"/>
  <c r="HC23" i="5"/>
  <c r="HC9" i="4" l="1"/>
  <c r="HC8" i="4" l="1"/>
  <c r="HC16" i="4" l="1"/>
  <c r="HC138" i="7" l="1"/>
  <c r="HC137" i="7" l="1"/>
  <c r="HC145" i="7" l="1"/>
  <c r="HC143" i="7" l="1"/>
  <c r="HC142" i="7"/>
  <c r="HC9" i="5" l="1"/>
  <c r="HC10" i="5" l="1"/>
  <c r="HC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<sst xmlns="http://schemas.openxmlformats.org/spreadsheetml/2006/main" count="1665" uniqueCount="421">
  <si>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</si>
  <si>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</si>
  <si>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</si>
  <si>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</si>
  <si>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</si>
  <si>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</si>
  <si>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</si>
  <si>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</si>
  <si>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</si>
  <si>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</si>
  <si>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</si>
  <si>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</si>
  <si>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</si>
  <si>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</si>
  <si>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</si>
  <si>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</si>
  <si>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</si>
  <si>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</si>
  <si>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</si>
  <si>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</si>
  <si>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</si>
  <si>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</si>
  <si>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</si>
  <si>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</si>
  <si>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</si>
  <si>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</si>
  <si>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</si>
  <si>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</si>
  <si>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</si>
  <si>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</si>
  <si>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</si>
  <si>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</si>
  <si>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</si>
  <si>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</si>
  <si>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</si>
  <si>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</si>
  <si>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</si>
  <si>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</si>
  <si>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</si>
  <si>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</si>
  <si>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</si>
  <si>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</si>
  <si>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</si>
  <si>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</si>
  <si>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</si>
  <si>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</si>
  <si>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</si>
  <si>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</si>
  <si>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</si>
  <si>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</si>
  <si>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</si>
  <si>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</si>
  <si>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</si>
  <si>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</si>
  <si>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</si>
  <si>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</si>
  <si>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</si>
  <si>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</si>
  <si>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</si>
  <si>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</si>
  <si>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</si>
  <si>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</si>
  <si>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</si>
  <si>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</si>
  <si>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</si>
  <si>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</si>
  <si>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</si>
  <si>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</si>
  <si>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</si>
  <si>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</si>
  <si>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</si>
  <si>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</si>
  <si>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</si>
  <si>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</si>
  <si>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</si>
  <si>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</si>
  <si>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</si>
  <si>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</si>
  <si>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</si>
  <si>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</si>
  <si>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</si>
  <si>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</si>
  <si>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</si>
  <si>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</si>
  <si>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</si>
  <si>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</si>
  <si>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</si>
  <si>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</si>
  <si>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</si>
  <si>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</si>
  <si>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</si>
  <si>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</si>
  <si>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</si>
  <si>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</si>
  <si>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</si>
  <si>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</si>
  <si>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</si>
  <si>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</si>
  <si>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</si>
  <si>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</si>
  <si>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</si>
  <si>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</si>
  <si>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</si>
  <si>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</si>
  <si>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</si>
  <si>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</si>
  <si>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</si>
  <si>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</si>
  <si>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</si>
  <si>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</si>
  <si>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</si>
  <si>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</si>
  <si>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</si>
  <si>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</si>
  <si>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</si>
  <si>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</si>
  <si>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</si>
  <si>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</si>
  <si>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</si>
  <si>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</si>
  <si>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</si>
  <si>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</si>
  <si>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</si>
  <si>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</si>
  <si>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</si>
  <si>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</si>
  <si>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</si>
  <si>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</si>
  <si>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</si>
  <si>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</si>
  <si>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</si>
  <si>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</si>
  <si>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</si>
  <si>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</si>
  <si>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</si>
  <si>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</si>
  <si>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</si>
  <si>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</si>
  <si>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</si>
  <si>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</si>
  <si>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</si>
  <si>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</si>
  <si>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</si>
  <si>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</si>
  <si>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</si>
  <si>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</si>
  <si>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</si>
  <si>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</si>
  <si>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</si>
  <si>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</si>
  <si>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</si>
  <si>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</si>
  <si>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</si>
  <si>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</si>
  <si>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</si>
  <si>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</si>
  <si>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</si>
  <si>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</si>
  <si>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</si>
  <si>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</si>
  <si>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</si>
  <si>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</si>
  <si>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</si>
  <si>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</si>
  <si>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</si>
  <si>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</si>
  <si>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</si>
  <si>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</si>
  <si>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</si>
  <si>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</si>
  <si>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</si>
  <si>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</si>
  <si>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</si>
  <si>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</si>
  <si>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</si>
  <si>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</si>
  <si>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</si>
  <si>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</si>
  <si>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</si>
  <si>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</si>
  <si>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</si>
  <si>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</si>
  <si>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</si>
  <si>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</si>
  <si>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</si>
  <si>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</si>
  <si>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</si>
  <si>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</si>
  <si>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</si>
  <si>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</si>
  <si>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</si>
  <si>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</si>
  <si>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</si>
  <si>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</si>
  <si>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</si>
  <si>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</si>
  <si>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</si>
  <si>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</si>
  <si>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</si>
  <si>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</si>
  <si>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</si>
  <si>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</si>
  <si>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</si>
  <si>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</si>
  <si>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</si>
  <si>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</si>
  <si>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</si>
  <si>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</si>
  <si>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</si>
  <si>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</si>
  <si>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</si>
  <si>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</si>
  <si>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</si>
  <si>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</si>
  <si>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</si>
  <si>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</si>
  <si>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</si>
  <si>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</si>
  <si>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</si>
  <si>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</si>
  <si>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</si>
  <si>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</si>
  <si>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</si>
  <si>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</si>
  <si>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</si>
  <si>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</si>
  <si>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</si>
  <si>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</si>
  <si>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</si>
  <si>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</si>
  <si>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</si>
  <si>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</si>
  <si>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</si>
  <si>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</si>
  <si>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</si>
  <si>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</si>
  <si>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</si>
  <si>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</si>
  <si>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</si>
  <si>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</si>
  <si>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</si>
  <si>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</si>
  <si>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</si>
  <si>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</si>
  <si>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</si>
  <si>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</si>
  <si>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</si>
  <si>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</si>
  <si>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</si>
  <si>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</si>
  <si>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</si>
  <si>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</si>
  <si>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</si>
  <si>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</si>
  <si>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</si>
  <si>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</si>
  <si>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</si>
  <si>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</si>
  <si>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</si>
  <si>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</si>
  <si>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</si>
  <si>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</si>
  <si>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</si>
  <si>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</si>
  <si>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</si>
  <si>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</si>
  <si>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</si>
  <si>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</si>
  <si>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</si>
  <si>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</si>
  <si>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</si>
  <si>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</si>
  <si>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</si>
  <si>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</si>
  <si>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</si>
  <si>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</si>
  <si>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</si>
  <si>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</si>
  <si>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</si>
  <si>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</si>
  <si>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</si>
  <si>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</si>
  <si>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</si>
  <si>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</si>
  <si>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</si>
  <si>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</si>
  <si>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</si>
  <si>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</si>
  <si>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</si>
  <si>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</si>
  <si>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</si>
  <si>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</si>
  <si>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</si>
  <si>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</si>
  <si>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</si>
  <si>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</si>
  <si>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</si>
  <si>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</si>
  <si>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</si>
  <si>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</si>
  <si>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</si>
  <si>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</si>
  <si>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</si>
  <si>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</si>
  <si>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</si>
  <si>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</si>
  <si>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</si>
  <si>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</si>
  <si>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</si>
  <si>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</si>
  <si>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</si>
  <si>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</si>
  <si>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</si>
  <si>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</si>
  <si>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</si>
  <si>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</si>
  <si>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</si>
  <si>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</si>
  <si>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</si>
  <si>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</si>
  <si>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</si>
  <si>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</si>
  <si>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</si>
  <si>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</si>
  <si>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</si>
  <si>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</si>
  <si>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</si>
  <si>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</si>
  <si>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</si>
  <si>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</si>
  <si>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</si>
  <si>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</si>
  <si>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</si>
  <si>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</si>
  <si>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</si>
  <si>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</si>
  <si>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</si>
  <si>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</si>
  <si>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</si>
  <si>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</si>
  <si>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</si>
  <si>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</si>
  <si>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</si>
  <si>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</si>
  <si>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</si>
  <si>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</si>
  <si>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</si>
  <si>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</si>
  <si>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</si>
  <si>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</si>
  <si>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</si>
  <si>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</si>
  <si>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</si>
  <si>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</si>
  <si>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</si>
  <si>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>ECOENER</t>
  </si>
  <si>
    <t xml:space="preserve">Certificados de Depositos </t>
  </si>
  <si>
    <t>Deuda Corriente marzo 2024</t>
  </si>
  <si>
    <t>Pagos EDEs Por Compra de Energía,  Derecho de Conexión, Intereses, Reliquidaciones y Deuda Congelada enero-marzo 2024</t>
  </si>
  <si>
    <t>Ene24-Mar24</t>
  </si>
  <si>
    <t>Ene23-Mar23</t>
  </si>
  <si>
    <t>Comparación 2023 - 2024</t>
  </si>
  <si>
    <t>Ene22-Mar22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</si>
  <si>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</si>
  <si>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</si>
  <si>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</si>
  <si>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</si>
  <si>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</si>
  <si>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</si>
  <si>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</si>
  <si>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</si>
  <si>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</si>
  <si>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</si>
  <si>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</si>
  <si>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</si>
  <si>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</si>
  <si>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</si>
  <si>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</si>
  <si>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</si>
  <si>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</si>
  <si>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</si>
  <si>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</si>
  <si>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</si>
  <si>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</si>
  <si>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</si>
  <si>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</si>
  <si>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</si>
  <si>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</si>
  <si>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</si>
  <si>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</si>
  <si>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</si>
  <si>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</si>
  <si>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</si>
  <si>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</si>
  <si>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</si>
  <si>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</si>
  <si>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</si>
  <si>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</si>
  <si>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</si>
  <si>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</si>
  <si>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</si>
  <si>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</si>
  <si>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</si>
  <si>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</si>
  <si>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</si>
  <si>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</si>
  <si>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</si>
  <si>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</si>
  <si>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</si>
  <si>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</si>
  <si>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Acumulado a Marzo 2024</t>
  </si>
  <si>
    <t>Resultado Financiero Total Empresas Distribuidoras de Electricidad (EDE)</t>
  </si>
  <si>
    <t>A Marzo 2024</t>
  </si>
  <si>
    <t>Ejecutado Enero - Marzo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</si>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</sst>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3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165" fontId="22" fillId="0" borderId="0" xfId="0" applyNumberFormat="1" applyFont="1" applyAlignment="1" applyProtection="1">
      <alignment horizontal="center"/>
      <protection locked="0"/>
    </xf>
    <xf numFmtId="165" fontId="60" fillId="0" borderId="0" xfId="0" applyNumberFormat="1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M50"/>
  <sheetViews>
    <sheetView showGridLines="0" zoomScale="85" zoomScaleNormal="85" workbookViewId="0">
      <pane xSplit="11" ySplit="7" topLeftCell="GF8" activePane="bottomRight" state="frozen"/>
      <selection activeCell="B9" sqref="B9"/>
      <selection pane="topRight" activeCell="B9" sqref="B9"/>
      <selection pane="bottomLeft" activeCell="B9" sqref="B9"/>
      <selection pane="bottomRight" activeCell="GL30" sqref="GL30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94" width="9.33203125" style="1" customWidth="1"/>
    <col min="195" max="195" width="11.33203125" style="1" customWidth="1"/>
    <col min="196" max="203" width="9.33203125" style="1" customWidth="1"/>
    <col min="204" max="206" width="12.44140625" style="1" customWidth="1"/>
    <col min="207" max="209" width="13.44140625" style="1" customWidth="1"/>
    <col min="210" max="210" width="11" style="1" bestFit="1" customWidth="1"/>
    <col min="211" max="211" width="11" style="1" customWidth="1"/>
    <col min="212" max="217" width="11" style="1" bestFit="1" customWidth="1"/>
    <col min="218" max="218" width="11.109375" style="1" customWidth="1"/>
    <col min="219" max="219" width="10.44140625" style="1" customWidth="1"/>
    <col min="220" max="220" width="13.33203125" style="1" customWidth="1"/>
    <col min="221" max="16384" width="11.44140625" style="1"/>
  </cols>
  <sheetData>
    <row r="1" spans="1:221">
      <c r="A1" s="2"/>
    </row>
    <row r="2" spans="1:221" ht="15.6">
      <c r="B2" s="306" t="s">
        <v>307</v>
      </c>
      <c r="D2" s="28"/>
      <c r="H2" s="28" t="s">
        <v>312</v>
      </c>
    </row>
    <row r="3" spans="1:221">
      <c r="B3" s="4" t="s">
        <v>0</v>
      </c>
      <c r="GT3" s="238"/>
    </row>
    <row r="4" spans="1:221">
      <c r="B4" s="4" t="s">
        <v>1</v>
      </c>
      <c r="D4" s="5"/>
      <c r="GT4" s="20"/>
    </row>
    <row r="5" spans="1:221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T5" s="37"/>
    </row>
    <row r="6" spans="1:221" ht="12.75" customHeight="1">
      <c r="B6" s="8"/>
      <c r="C6" s="422" t="s">
        <v>359</v>
      </c>
      <c r="D6" s="422" t="s">
        <v>360</v>
      </c>
      <c r="E6" s="423" t="s">
        <v>361</v>
      </c>
      <c r="F6" s="423"/>
      <c r="G6" s="7"/>
      <c r="H6" s="422" t="s">
        <v>362</v>
      </c>
      <c r="I6" s="423" t="s">
        <v>363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N6" s="421" t="s">
        <v>2</v>
      </c>
      <c r="GO6" s="421"/>
      <c r="GP6" s="421"/>
      <c r="GQ6" s="421"/>
      <c r="GR6" s="421"/>
      <c r="GS6" s="421"/>
      <c r="GT6" s="421"/>
      <c r="GU6" s="421"/>
      <c r="GV6" s="28"/>
      <c r="GW6" s="28"/>
      <c r="GX6" s="28"/>
    </row>
    <row r="7" spans="1:221">
      <c r="A7" s="9"/>
      <c r="B7" s="10"/>
      <c r="C7" s="422"/>
      <c r="D7" s="422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3"/>
      <c r="GN7" s="14">
        <v>2009</v>
      </c>
      <c r="GO7" s="14">
        <v>2010</v>
      </c>
      <c r="GP7" s="14" t="s">
        <v>364</v>
      </c>
      <c r="GQ7" s="14" t="s">
        <v>365</v>
      </c>
      <c r="GR7" s="14" t="s">
        <v>366</v>
      </c>
      <c r="GS7" s="14" t="s">
        <v>367</v>
      </c>
      <c r="GT7" s="14" t="s">
        <v>368</v>
      </c>
      <c r="GU7" s="14" t="s">
        <v>369</v>
      </c>
      <c r="GV7" s="14" t="s">
        <v>370</v>
      </c>
      <c r="GW7" s="14" t="s">
        <v>371</v>
      </c>
      <c r="GX7" s="14" t="s">
        <v>372</v>
      </c>
      <c r="GY7" s="14" t="s">
        <v>373</v>
      </c>
      <c r="GZ7" s="14" t="s">
        <v>374</v>
      </c>
      <c r="HA7" s="14" t="s">
        <v>375</v>
      </c>
      <c r="HB7" s="14" t="s">
        <v>376</v>
      </c>
      <c r="HC7" s="14" t="s">
        <v>377</v>
      </c>
    </row>
    <row r="8" spans="1:221">
      <c r="A8" s="15"/>
      <c r="B8" s="16" t="s">
        <v>378</v>
      </c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</row>
    <row r="9" spans="1:221">
      <c r="A9" s="15">
        <v>8</v>
      </c>
      <c r="B9" s="18" t="s">
        <v>379</v>
      </c>
      <c r="C9" s="19">
        <v>105.37884000000001</v>
      </c>
      <c r="D9" s="19">
        <v>110.78606881006864</v>
      </c>
      <c r="E9" s="19">
        <v>-5.4072288100686308</v>
      </c>
      <c r="F9" s="20">
        <v>-4.8807840806579843E-2</v>
      </c>
      <c r="G9" s="19"/>
      <c r="H9" s="19">
        <v>119.83367116704807</v>
      </c>
      <c r="I9" s="19">
        <v>-9.0476023569794251</v>
      </c>
      <c r="J9" s="20">
        <v>-7.5501336718350825E-2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/>
      <c r="GN9" s="19">
        <v>68.158585606060598</v>
      </c>
      <c r="GO9" s="19">
        <v>88.439219504108578</v>
      </c>
      <c r="GP9" s="19">
        <v>122.76751840961099</v>
      </c>
      <c r="GQ9" s="19">
        <v>126.02046948009847</v>
      </c>
      <c r="GR9" s="19">
        <v>121.75226607291448</v>
      </c>
      <c r="GS9" s="19">
        <v>111.38595673150265</v>
      </c>
      <c r="GT9" s="19">
        <v>63.80755364832536</v>
      </c>
      <c r="GU9" s="19">
        <v>51.024839000762789</v>
      </c>
      <c r="GV9" s="19">
        <v>63.41624926912143</v>
      </c>
      <c r="GW9" s="19">
        <v>82.444337144268772</v>
      </c>
      <c r="GX9" s="19">
        <v>76.522728240760003</v>
      </c>
      <c r="GY9" s="19">
        <v>46.90772128389154</v>
      </c>
      <c r="GZ9" s="19">
        <v>76.894863005166087</v>
      </c>
      <c r="HA9" s="19">
        <v>136.71281315408086</v>
      </c>
      <c r="HB9" s="19">
        <v>105.4053107008876</v>
      </c>
      <c r="HC9" s="19">
        <f>+C9</f>
        <v>105.37884000000001</v>
      </c>
      <c r="HD9" s="37"/>
      <c r="HE9" s="37"/>
      <c r="HF9" s="37"/>
      <c r="HG9" s="37"/>
      <c r="HH9" s="37"/>
      <c r="HI9" s="37"/>
      <c r="HJ9" s="37"/>
      <c r="HK9" s="37"/>
      <c r="HL9" s="37"/>
      <c r="HM9" s="19"/>
    </row>
    <row r="10" spans="1:221">
      <c r="A10" s="15">
        <v>12</v>
      </c>
      <c r="B10" s="18" t="s">
        <v>380</v>
      </c>
      <c r="C10" s="19">
        <v>19.152824427480908</v>
      </c>
      <c r="D10" s="19">
        <v>20.135599565624972</v>
      </c>
      <c r="E10" s="19">
        <v>-0.98277513814406348</v>
      </c>
      <c r="F10" s="20">
        <v>-4.8807840806579926E-2</v>
      </c>
      <c r="G10" s="19"/>
      <c r="H10" s="19">
        <v>21.780020204843336</v>
      </c>
      <c r="I10" s="19">
        <v>-1.6444206392183638</v>
      </c>
      <c r="J10" s="20">
        <v>-7.550133671835095E-2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/>
      <c r="GN10" s="19">
        <v>12.387965395503556</v>
      </c>
      <c r="GO10" s="19">
        <v>16.074012996021185</v>
      </c>
      <c r="GP10" s="19">
        <v>22.313253073357131</v>
      </c>
      <c r="GQ10" s="19">
        <v>22.904483729570781</v>
      </c>
      <c r="GR10" s="19">
        <v>22.128728839133853</v>
      </c>
      <c r="GS10" s="19">
        <v>20.24463044920077</v>
      </c>
      <c r="GT10" s="19">
        <v>11.597156242879924</v>
      </c>
      <c r="GU10" s="19">
        <v>9.2738711379067187</v>
      </c>
      <c r="GV10" s="19">
        <v>11.526035854075134</v>
      </c>
      <c r="GW10" s="19">
        <v>14.984430596922708</v>
      </c>
      <c r="GX10" s="19">
        <v>13.908165801664843</v>
      </c>
      <c r="GY10" s="19">
        <v>8.5255763874757395</v>
      </c>
      <c r="GZ10" s="19">
        <v>13.975802072912769</v>
      </c>
      <c r="HA10" s="19">
        <v>24.847839540908911</v>
      </c>
      <c r="HB10" s="19">
        <v>19.157635532694936</v>
      </c>
      <c r="HC10" s="19">
        <f t="shared" ref="HC10:HC49" si="0">+C10</f>
        <v>19.152824427480908</v>
      </c>
      <c r="HD10" s="37"/>
      <c r="HE10" s="37"/>
      <c r="HF10" s="37"/>
      <c r="HG10" s="37"/>
      <c r="HH10" s="37"/>
      <c r="HI10" s="37"/>
      <c r="HJ10" s="37"/>
      <c r="HK10" s="37"/>
      <c r="HL10" s="37"/>
    </row>
    <row r="11" spans="1:221">
      <c r="A11" s="15">
        <v>9</v>
      </c>
      <c r="B11" s="18" t="s">
        <v>381</v>
      </c>
      <c r="C11" s="19">
        <v>66.568460317460307</v>
      </c>
      <c r="D11" s="19">
        <v>57.302049199084671</v>
      </c>
      <c r="E11" s="19">
        <v>9.2664111183756361</v>
      </c>
      <c r="F11" s="20">
        <v>0.16171168828851684</v>
      </c>
      <c r="G11" s="19"/>
      <c r="H11" s="19">
        <v>83.452249809305883</v>
      </c>
      <c r="I11" s="19">
        <v>-26.150200610221212</v>
      </c>
      <c r="J11" s="20">
        <v>-0.313355250097825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/>
      <c r="GN11" s="19">
        <v>55.814058333333342</v>
      </c>
      <c r="GO11" s="19">
        <v>69.703883333333337</v>
      </c>
      <c r="GP11" s="19">
        <v>95.703821626984123</v>
      </c>
      <c r="GQ11" s="19">
        <v>99.373692120411363</v>
      </c>
      <c r="GR11" s="19">
        <v>93.047684039231811</v>
      </c>
      <c r="GS11" s="19">
        <v>82.669191895802314</v>
      </c>
      <c r="GT11" s="19">
        <v>40.761989832535889</v>
      </c>
      <c r="GU11" s="19">
        <v>31.998118734335836</v>
      </c>
      <c r="GV11" s="19">
        <v>47.201780901116429</v>
      </c>
      <c r="GW11" s="19">
        <v>61.221632420973386</v>
      </c>
      <c r="GX11" s="19">
        <v>53.608773516465739</v>
      </c>
      <c r="GY11" s="19">
        <v>35.210805042910309</v>
      </c>
      <c r="GZ11" s="19">
        <v>60.282155134501274</v>
      </c>
      <c r="HA11" s="19">
        <v>77.991670802913049</v>
      </c>
      <c r="HB11" s="19">
        <v>67.440591375507282</v>
      </c>
      <c r="HC11" s="19">
        <f t="shared" si="0"/>
        <v>66.568460317460307</v>
      </c>
      <c r="HD11" s="37"/>
      <c r="HE11" s="37"/>
      <c r="HF11" s="37"/>
      <c r="HG11" s="37"/>
      <c r="HH11" s="37"/>
      <c r="HI11" s="37"/>
      <c r="HJ11" s="37"/>
      <c r="HK11" s="37"/>
      <c r="HL11" s="37"/>
    </row>
    <row r="12" spans="1:221">
      <c r="A12" s="15">
        <v>13</v>
      </c>
      <c r="B12" s="18" t="s">
        <v>382</v>
      </c>
      <c r="C12" s="19">
        <v>11.240874758098665</v>
      </c>
      <c r="D12" s="19">
        <v>9.6761312392915659</v>
      </c>
      <c r="E12" s="19">
        <v>1.5647435188070986</v>
      </c>
      <c r="F12" s="20">
        <v>0.16171168828851692</v>
      </c>
      <c r="G12" s="19"/>
      <c r="H12" s="19">
        <v>14.091903041085081</v>
      </c>
      <c r="I12" s="19">
        <v>-4.4157718017935146</v>
      </c>
      <c r="J12" s="20">
        <v>-0.31335525009782489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/>
      <c r="GN12" s="19">
        <v>9.4248663176854652</v>
      </c>
      <c r="GO12" s="19">
        <v>11.770328154902616</v>
      </c>
      <c r="GP12" s="19">
        <v>16.160726380780833</v>
      </c>
      <c r="GQ12" s="19">
        <v>16.780427578590231</v>
      </c>
      <c r="GR12" s="19">
        <v>15.712206018107358</v>
      </c>
      <c r="GS12" s="19">
        <v>13.959674416717711</v>
      </c>
      <c r="GT12" s="19">
        <v>6.8831458683782287</v>
      </c>
      <c r="GU12" s="19">
        <v>5.4032621976250992</v>
      </c>
      <c r="GV12" s="19">
        <v>7.9705810370004073</v>
      </c>
      <c r="GW12" s="19">
        <v>10.337999395638867</v>
      </c>
      <c r="GX12" s="19">
        <v>9.0524777974443964</v>
      </c>
      <c r="GY12" s="19">
        <v>5.9457624185934321</v>
      </c>
      <c r="GZ12" s="19">
        <v>10.179357503293017</v>
      </c>
      <c r="HA12" s="19">
        <v>13.169819453379445</v>
      </c>
      <c r="HB12" s="19">
        <v>11.388144440308556</v>
      </c>
      <c r="HC12" s="19">
        <f t="shared" si="0"/>
        <v>11.240874758098665</v>
      </c>
      <c r="HD12" s="37"/>
      <c r="HE12" s="37"/>
      <c r="HF12" s="37"/>
      <c r="HG12" s="37"/>
      <c r="HH12" s="37"/>
      <c r="HI12" s="37"/>
      <c r="HJ12" s="37"/>
      <c r="HK12" s="37"/>
      <c r="HL12" s="37"/>
    </row>
    <row r="13" spans="1:221">
      <c r="A13" s="15">
        <v>10</v>
      </c>
      <c r="B13" s="18" t="s">
        <v>383</v>
      </c>
      <c r="C13" s="19">
        <v>2.0585111111111121</v>
      </c>
      <c r="D13" s="19">
        <v>4.0183872598162074</v>
      </c>
      <c r="E13" s="19">
        <v>-1.9598761487050953</v>
      </c>
      <c r="F13" s="20">
        <v>-0.48772704619682072</v>
      </c>
      <c r="G13" s="19"/>
      <c r="H13" s="19">
        <v>4.200574401913876</v>
      </c>
      <c r="I13" s="19">
        <v>-0.18218714209766862</v>
      </c>
      <c r="J13" s="20">
        <v>-4.3371959324101025E-2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1.8626666666666667</v>
      </c>
      <c r="GL13" s="19">
        <v>1.7472999999999999</v>
      </c>
      <c r="GM13" s="19"/>
      <c r="GN13" s="19">
        <v>4.2030153508771928</v>
      </c>
      <c r="GO13" s="19">
        <v>4.4900916666666673</v>
      </c>
      <c r="GP13" s="19">
        <v>4.1195750000000002</v>
      </c>
      <c r="GQ13" s="19">
        <v>2.8061166666666666</v>
      </c>
      <c r="GR13" s="19">
        <v>3.6541704545454547</v>
      </c>
      <c r="GS13" s="19">
        <v>4.3397833333333322</v>
      </c>
      <c r="GT13" s="19">
        <v>2.7694666666666663</v>
      </c>
      <c r="GU13" s="19">
        <v>2.4141337191793713</v>
      </c>
      <c r="GV13" s="19">
        <v>3.0734075160727912</v>
      </c>
      <c r="GW13" s="19">
        <v>2.9629738988446079</v>
      </c>
      <c r="GX13" s="19">
        <v>2.6900156397664126</v>
      </c>
      <c r="GY13" s="19">
        <v>2.1089344563098567</v>
      </c>
      <c r="GZ13" s="19">
        <v>3.5974967601260506</v>
      </c>
      <c r="HA13" s="19">
        <v>6.3361207830181518</v>
      </c>
      <c r="HB13" s="19">
        <v>2.9668372394672446</v>
      </c>
      <c r="HC13" s="19">
        <f t="shared" si="0"/>
        <v>2.0585111111111121</v>
      </c>
      <c r="HD13" s="37"/>
      <c r="HE13" s="37"/>
      <c r="HF13" s="37"/>
      <c r="HG13" s="37"/>
      <c r="HH13" s="37"/>
      <c r="HI13" s="37"/>
      <c r="HJ13" s="37"/>
      <c r="HK13" s="37"/>
      <c r="HL13" s="37"/>
    </row>
    <row r="14" spans="1:221">
      <c r="A14" s="15"/>
      <c r="B14" s="18" t="s">
        <v>384</v>
      </c>
      <c r="C14" s="19">
        <v>7.8672877777777783</v>
      </c>
      <c r="D14" s="19">
        <v>10.121145348788637</v>
      </c>
      <c r="E14" s="19">
        <v>-2.253857571010859</v>
      </c>
      <c r="F14" s="20">
        <v>-0.22268799561115038</v>
      </c>
      <c r="G14" s="19"/>
      <c r="H14" s="19">
        <v>10.330660562200956</v>
      </c>
      <c r="I14" s="19">
        <v>-0.2095152134123186</v>
      </c>
      <c r="J14" s="20">
        <v>-2.0280911578773354E-2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7.6420666666666666</v>
      </c>
      <c r="GL14" s="19">
        <v>7.5093949999999996</v>
      </c>
      <c r="GM14" s="19"/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8.2588404913419904</v>
      </c>
      <c r="GZ14" s="19">
        <v>9.6371213138274996</v>
      </c>
      <c r="HA14" s="19">
        <v>12.786538900470873</v>
      </c>
      <c r="HB14" s="19">
        <v>8.9118628253873311</v>
      </c>
      <c r="HC14" s="19">
        <f t="shared" si="0"/>
        <v>7.8672877777777783</v>
      </c>
      <c r="HD14" s="37"/>
      <c r="HE14" s="37"/>
      <c r="HF14" s="37"/>
      <c r="HG14" s="37"/>
      <c r="HH14" s="37"/>
      <c r="HI14" s="37"/>
      <c r="HJ14" s="37"/>
      <c r="HK14" s="37"/>
      <c r="HL14" s="37"/>
    </row>
    <row r="15" spans="1:221">
      <c r="A15" s="15">
        <v>11</v>
      </c>
      <c r="B15" s="18" t="s">
        <v>385</v>
      </c>
      <c r="C15" s="19">
        <v>78.436666666666667</v>
      </c>
      <c r="D15" s="19">
        <v>132.58333333333334</v>
      </c>
      <c r="E15" s="19">
        <v>-54.146666666666675</v>
      </c>
      <c r="F15" s="20">
        <v>-0.40839723444374609</v>
      </c>
      <c r="G15" s="19"/>
      <c r="H15" s="19">
        <v>212.25</v>
      </c>
      <c r="I15" s="19">
        <v>-79.666666666666657</v>
      </c>
      <c r="J15" s="20">
        <v>-0.3753435414212799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75.25</v>
      </c>
      <c r="GM15" s="19"/>
      <c r="GN15" s="19">
        <v>58.860833333333339</v>
      </c>
      <c r="GO15" s="19">
        <v>77.608333333333334</v>
      </c>
      <c r="GP15" s="19">
        <v>111.045</v>
      </c>
      <c r="GQ15" s="19">
        <v>83.667225000000002</v>
      </c>
      <c r="GR15" s="19">
        <v>71.771041666666676</v>
      </c>
      <c r="GS15" s="19">
        <v>67.119444444444454</v>
      </c>
      <c r="GT15" s="19">
        <v>52.620138888888881</v>
      </c>
      <c r="GU15" s="19">
        <v>57.648333333333333</v>
      </c>
      <c r="GV15" s="19">
        <v>77.837083333333325</v>
      </c>
      <c r="GW15" s="19">
        <v>85.738541666666677</v>
      </c>
      <c r="GX15" s="19">
        <v>57.235271464646473</v>
      </c>
      <c r="GY15" s="19">
        <v>51.530277777777776</v>
      </c>
      <c r="GZ15" s="19">
        <v>116.15625</v>
      </c>
      <c r="HA15" s="19">
        <v>258.9759722222222</v>
      </c>
      <c r="HB15" s="19">
        <v>108.62958333333331</v>
      </c>
      <c r="HC15" s="19">
        <f t="shared" si="0"/>
        <v>78.436666666666667</v>
      </c>
      <c r="HD15" s="37"/>
      <c r="HE15" s="37"/>
      <c r="HF15" s="37"/>
      <c r="HG15" s="37"/>
      <c r="HH15" s="37"/>
      <c r="HI15" s="37"/>
      <c r="HJ15" s="37"/>
      <c r="HK15" s="37"/>
      <c r="HL15" s="37"/>
    </row>
    <row r="16" spans="1:221">
      <c r="A16" s="15">
        <v>14</v>
      </c>
      <c r="B16" s="18" t="s">
        <v>386</v>
      </c>
      <c r="C16" s="19">
        <v>3.1551354250469328</v>
      </c>
      <c r="D16" s="19">
        <v>5.3331992491284588</v>
      </c>
      <c r="E16" s="19">
        <v>-2.178063824081526</v>
      </c>
      <c r="F16" s="20">
        <v>-0.40839723444374615</v>
      </c>
      <c r="G16" s="19"/>
      <c r="H16" s="19">
        <v>8.5378117457763576</v>
      </c>
      <c r="I16" s="19">
        <v>-3.2046124966478988</v>
      </c>
      <c r="J16" s="20">
        <v>-0.37534354142127996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3.0269509251810169</v>
      </c>
      <c r="GM16" s="19"/>
      <c r="GN16" s="19">
        <v>2.3676924108340063</v>
      </c>
      <c r="GO16" s="19">
        <v>3.1218155001340873</v>
      </c>
      <c r="GP16" s="19">
        <v>4.4668141592920394</v>
      </c>
      <c r="GQ16" s="19">
        <v>3.3655360016090143</v>
      </c>
      <c r="GR16" s="19">
        <v>2.8870089165996276</v>
      </c>
      <c r="GS16" s="19">
        <v>2.6998972021095944</v>
      </c>
      <c r="GT16" s="19">
        <v>2.1166588450880508</v>
      </c>
      <c r="GU16" s="19">
        <v>2.3189192813086641</v>
      </c>
      <c r="GV16" s="19">
        <v>3.1310170286940231</v>
      </c>
      <c r="GW16" s="19">
        <v>3.4488552561008343</v>
      </c>
      <c r="GX16" s="19">
        <v>2.3023037596398437</v>
      </c>
      <c r="GY16" s="19">
        <v>2.0728188969339434</v>
      </c>
      <c r="GZ16" s="19">
        <v>4.6724155269509291</v>
      </c>
      <c r="HA16" s="19">
        <v>10.417376195584172</v>
      </c>
      <c r="HB16" s="19">
        <v>4.3696533923303882</v>
      </c>
      <c r="HC16" s="19">
        <f t="shared" si="0"/>
        <v>3.1551354250469328</v>
      </c>
      <c r="HD16" s="37"/>
      <c r="HE16" s="37"/>
      <c r="HF16" s="37"/>
      <c r="HG16" s="37"/>
      <c r="HH16" s="37"/>
      <c r="HI16" s="37"/>
      <c r="HJ16" s="37"/>
      <c r="HK16" s="37"/>
      <c r="HL16" s="37"/>
    </row>
    <row r="17" spans="1:220">
      <c r="A17" s="15"/>
      <c r="B17" s="21"/>
      <c r="G17" s="22"/>
      <c r="K17" s="22"/>
      <c r="L17" s="22"/>
      <c r="DJ17" s="19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</row>
    <row r="18" spans="1:220">
      <c r="A18" s="15"/>
      <c r="B18" s="16" t="s">
        <v>387</v>
      </c>
      <c r="G18" s="23"/>
      <c r="K18" s="23"/>
      <c r="L18" s="23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</row>
    <row r="19" spans="1:220">
      <c r="A19" s="15"/>
      <c r="B19" s="24" t="s">
        <v>388</v>
      </c>
      <c r="C19" s="25">
        <v>5124.7149982104347</v>
      </c>
      <c r="D19" s="25">
        <v>4716.4154146748633</v>
      </c>
      <c r="E19" s="25">
        <v>408.2995835355714</v>
      </c>
      <c r="F19" s="26">
        <v>8.6569894217793042E-2</v>
      </c>
      <c r="G19" s="27"/>
      <c r="H19" s="25">
        <v>4669.1811837990135</v>
      </c>
      <c r="I19" s="25">
        <v>47.234230875849789</v>
      </c>
      <c r="J19" s="26">
        <v>1.0116170055628109E-2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/>
      <c r="GN19" s="25">
        <v>11645.115229999978</v>
      </c>
      <c r="GO19" s="25">
        <v>12271.635776326306</v>
      </c>
      <c r="GP19" s="25">
        <v>12478.309330143067</v>
      </c>
      <c r="GQ19" s="25">
        <v>13355.89</v>
      </c>
      <c r="GR19" s="25">
        <v>12107.418061533521</v>
      </c>
      <c r="GS19" s="25">
        <v>13463.90889654137</v>
      </c>
      <c r="GT19" s="25">
        <v>14177.38456402733</v>
      </c>
      <c r="GU19" s="25">
        <v>14899.449304470585</v>
      </c>
      <c r="GV19" s="25">
        <v>15282.4486053851</v>
      </c>
      <c r="GW19" s="25">
        <v>15701.683343397424</v>
      </c>
      <c r="GX19" s="25">
        <v>17411.497027710706</v>
      </c>
      <c r="GY19" s="25">
        <v>17663.254802331503</v>
      </c>
      <c r="GZ19" s="25">
        <v>19431.13985190434</v>
      </c>
      <c r="HA19" s="25">
        <v>20145.10166426668</v>
      </c>
      <c r="HB19" s="25">
        <v>21758.215430020246</v>
      </c>
      <c r="HC19" s="25">
        <f t="shared" si="0"/>
        <v>5124.7149982104347</v>
      </c>
      <c r="HD19" s="37"/>
      <c r="HE19" s="37"/>
      <c r="HF19" s="37"/>
      <c r="HG19" s="37"/>
      <c r="HH19" s="37"/>
      <c r="HI19" s="37"/>
      <c r="HJ19" s="37"/>
      <c r="HK19" s="37"/>
      <c r="HL19" s="37"/>
    </row>
    <row r="20" spans="1:220">
      <c r="A20" s="15"/>
      <c r="B20" s="18" t="s">
        <v>389</v>
      </c>
      <c r="C20" s="19">
        <v>1613.002417224001</v>
      </c>
      <c r="D20" s="19">
        <v>1582.3950784539666</v>
      </c>
      <c r="E20" s="19">
        <v>30.607338770034403</v>
      </c>
      <c r="F20" s="20">
        <v>1.9342412768332432E-2</v>
      </c>
      <c r="G20" s="19"/>
      <c r="H20" s="19">
        <v>1488.9903785638762</v>
      </c>
      <c r="I20" s="19">
        <v>93.404699890090342</v>
      </c>
      <c r="J20" s="20">
        <v>6.273022393884016E-2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/>
      <c r="GN20" s="19">
        <v>1927.3377599999999</v>
      </c>
      <c r="GO20" s="19">
        <v>1854.4807500000002</v>
      </c>
      <c r="GP20" s="19">
        <v>1842.5194887844962</v>
      </c>
      <c r="GQ20" s="19">
        <v>1927.8290000000002</v>
      </c>
      <c r="GR20" s="19">
        <v>1190.4852815632287</v>
      </c>
      <c r="GS20" s="19">
        <v>2201.0679787130002</v>
      </c>
      <c r="GT20" s="19">
        <v>2099.638448956</v>
      </c>
      <c r="GU20" s="19">
        <v>2140.6410599610003</v>
      </c>
      <c r="GV20" s="19">
        <v>2117.6059076780002</v>
      </c>
      <c r="GW20" s="19">
        <v>2034.4329156903966</v>
      </c>
      <c r="GX20" s="19">
        <v>3623.8579671011248</v>
      </c>
      <c r="GY20" s="19">
        <v>6550.6251794257269</v>
      </c>
      <c r="GZ20" s="19">
        <v>6017.1557189700061</v>
      </c>
      <c r="HA20" s="19">
        <v>6196.1183922789151</v>
      </c>
      <c r="HB20" s="19">
        <v>6768.8466749530571</v>
      </c>
      <c r="HC20" s="19">
        <f t="shared" si="0"/>
        <v>1613.002417224001</v>
      </c>
      <c r="HD20" s="37"/>
      <c r="HE20" s="37"/>
      <c r="HF20" s="37"/>
      <c r="HG20" s="37"/>
      <c r="HH20" s="37"/>
      <c r="HI20" s="37"/>
      <c r="HJ20" s="37"/>
      <c r="HK20" s="37"/>
      <c r="HL20" s="37"/>
    </row>
    <row r="21" spans="1:220">
      <c r="A21" s="15"/>
      <c r="B21" s="18" t="s">
        <v>390</v>
      </c>
      <c r="C21" s="19">
        <v>2169.4931447936101</v>
      </c>
      <c r="D21" s="19">
        <v>1771.8481407265517</v>
      </c>
      <c r="E21" s="19">
        <v>397.64500406705838</v>
      </c>
      <c r="F21" s="20">
        <v>0.22442386281704865</v>
      </c>
      <c r="G21" s="19"/>
      <c r="H21" s="19">
        <v>1872.7259109487404</v>
      </c>
      <c r="I21" s="19">
        <v>-100.8777702221887</v>
      </c>
      <c r="J21" s="20">
        <v>-5.3866809676960725E-2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/>
      <c r="GN21" s="19">
        <v>2229.0868100000002</v>
      </c>
      <c r="GO21" s="19">
        <v>3343.3322999999996</v>
      </c>
      <c r="GP21" s="19">
        <v>3904.0904833470008</v>
      </c>
      <c r="GQ21" s="19">
        <v>4627.9209999999994</v>
      </c>
      <c r="GR21" s="19">
        <v>3868.2048271259991</v>
      </c>
      <c r="GS21" s="19">
        <v>4597.230216269998</v>
      </c>
      <c r="GT21" s="19">
        <v>4377.0975684659988</v>
      </c>
      <c r="GU21" s="19">
        <v>4551.7034171279984</v>
      </c>
      <c r="GV21" s="19">
        <v>5340.190593205999</v>
      </c>
      <c r="GW21" s="19">
        <v>5343.7957711930003</v>
      </c>
      <c r="GX21" s="19">
        <v>5212.7124999829994</v>
      </c>
      <c r="GY21" s="19">
        <v>5299.035080242289</v>
      </c>
      <c r="GZ21" s="19">
        <v>7895.0865079255509</v>
      </c>
      <c r="HA21" s="19">
        <v>8242.780012297133</v>
      </c>
      <c r="HB21" s="19">
        <v>8735.8476112126427</v>
      </c>
      <c r="HC21" s="19">
        <f t="shared" si="0"/>
        <v>2169.4931447936101</v>
      </c>
      <c r="HD21" s="37"/>
      <c r="HE21" s="37"/>
      <c r="HF21" s="37"/>
      <c r="HG21" s="37"/>
      <c r="HH21" s="37"/>
      <c r="HI21" s="37"/>
      <c r="HJ21" s="37"/>
      <c r="HK21" s="37"/>
      <c r="HL21" s="37"/>
    </row>
    <row r="22" spans="1:220">
      <c r="A22" s="15"/>
      <c r="B22" s="18" t="s">
        <v>391</v>
      </c>
      <c r="C22" s="19">
        <v>0.142312886</v>
      </c>
      <c r="D22" s="19">
        <v>3.412010859999997</v>
      </c>
      <c r="E22" s="19">
        <v>-3.269697973999997</v>
      </c>
      <c r="F22" s="20">
        <v>-0.9582906116541493</v>
      </c>
      <c r="G22" s="19"/>
      <c r="H22" s="19">
        <v>2.8186998889999999</v>
      </c>
      <c r="I22" s="19">
        <v>0.59331097099999708</v>
      </c>
      <c r="J22" s="20">
        <v>0.21049100449302821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/>
      <c r="GN22" s="19">
        <v>799.78081999999017</v>
      </c>
      <c r="GO22" s="19">
        <v>260.29880000000003</v>
      </c>
      <c r="GP22" s="19">
        <v>839.46213538467202</v>
      </c>
      <c r="GQ22" s="19">
        <v>780.06499999999983</v>
      </c>
      <c r="GR22" s="19">
        <v>488.29925876099992</v>
      </c>
      <c r="GS22" s="19">
        <v>166.8720481120001</v>
      </c>
      <c r="GT22" s="19">
        <v>1138.8539819850002</v>
      </c>
      <c r="GU22" s="19">
        <v>1185.3175139930006</v>
      </c>
      <c r="GV22" s="19">
        <v>519.54984960900003</v>
      </c>
      <c r="GW22" s="19">
        <v>864.73813421800025</v>
      </c>
      <c r="GX22" s="19">
        <v>1121.5445901180003</v>
      </c>
      <c r="GY22" s="19">
        <v>144.96402915199997</v>
      </c>
      <c r="GZ22" s="19">
        <v>44.863413946000009</v>
      </c>
      <c r="HA22" s="19">
        <v>24.686238943000003</v>
      </c>
      <c r="HB22" s="19">
        <v>84.093091441999945</v>
      </c>
      <c r="HC22" s="19">
        <f t="shared" si="0"/>
        <v>0.142312886</v>
      </c>
      <c r="HD22" s="37"/>
      <c r="HE22" s="37"/>
      <c r="HF22" s="37"/>
      <c r="HG22" s="37"/>
      <c r="HH22" s="37"/>
      <c r="HI22" s="37"/>
      <c r="HJ22" s="37"/>
      <c r="HK22" s="37"/>
      <c r="HL22" s="37"/>
    </row>
    <row r="23" spans="1:220">
      <c r="A23" s="15">
        <v>8</v>
      </c>
      <c r="B23" s="18" t="s">
        <v>392</v>
      </c>
      <c r="C23" s="19">
        <v>338.29492832662959</v>
      </c>
      <c r="D23" s="19">
        <v>470.15392489599776</v>
      </c>
      <c r="E23" s="19">
        <v>-131.85899656936817</v>
      </c>
      <c r="F23" s="20">
        <v>-0.28045920620259962</v>
      </c>
      <c r="G23" s="19"/>
      <c r="H23" s="19">
        <v>435.76617612601643</v>
      </c>
      <c r="I23" s="19">
        <v>34.387748769981329</v>
      </c>
      <c r="J23" s="20">
        <v>7.8913304092782452E-2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/>
      <c r="GN23" s="19">
        <v>4437.5134599999583</v>
      </c>
      <c r="GO23" s="19">
        <v>4582.625256326307</v>
      </c>
      <c r="GP23" s="19">
        <v>3466.2040272134982</v>
      </c>
      <c r="GQ23" s="19">
        <v>4154.3599999999997</v>
      </c>
      <c r="GR23" s="19">
        <v>4037.7362217326922</v>
      </c>
      <c r="GS23" s="19">
        <v>4714.0392288176663</v>
      </c>
      <c r="GT23" s="19">
        <v>5343.6743991090789</v>
      </c>
      <c r="GU23" s="19">
        <v>4960.0538754525496</v>
      </c>
      <c r="GV23" s="19">
        <v>4344.1165494465704</v>
      </c>
      <c r="GW23" s="19">
        <v>4849.9665743108744</v>
      </c>
      <c r="GX23" s="19">
        <v>5217.089923745898</v>
      </c>
      <c r="GY23" s="19">
        <v>2812.1148789444983</v>
      </c>
      <c r="GZ23" s="19">
        <v>2112.7034038937472</v>
      </c>
      <c r="HA23" s="19">
        <v>2145.6041828072835</v>
      </c>
      <c r="HB23" s="19">
        <v>2557.0206144411914</v>
      </c>
      <c r="HC23" s="19">
        <f t="shared" si="0"/>
        <v>338.29492832662959</v>
      </c>
      <c r="HD23" s="37"/>
      <c r="HE23" s="37"/>
      <c r="HF23" s="37"/>
      <c r="HG23" s="37"/>
      <c r="HH23" s="37"/>
      <c r="HI23" s="37"/>
      <c r="HJ23" s="37"/>
      <c r="HK23" s="37"/>
      <c r="HL23" s="37"/>
    </row>
    <row r="24" spans="1:220">
      <c r="A24" s="15">
        <v>2</v>
      </c>
      <c r="B24" s="18" t="s">
        <v>393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/>
      <c r="GN24" s="19">
        <v>785.45513000000005</v>
      </c>
      <c r="GO24" s="19">
        <v>796.44592</v>
      </c>
      <c r="GP24" s="19">
        <v>907.90285117600024</v>
      </c>
      <c r="GQ24" s="19">
        <v>0</v>
      </c>
      <c r="GR24" s="19">
        <v>519.09092500400016</v>
      </c>
      <c r="GS24" s="19">
        <v>286.75119779700015</v>
      </c>
      <c r="GT24" s="19">
        <v>0</v>
      </c>
      <c r="GU24" s="19">
        <v>221.87184949899992</v>
      </c>
      <c r="GV24" s="19">
        <v>222.93971167200013</v>
      </c>
      <c r="GW24" s="19">
        <v>82.97643539000002</v>
      </c>
      <c r="GX24" s="19">
        <v>56.126183149999996</v>
      </c>
      <c r="GY24" s="19">
        <v>0</v>
      </c>
      <c r="GZ24" s="19">
        <v>0</v>
      </c>
      <c r="HA24" s="19">
        <v>0</v>
      </c>
      <c r="HB24" s="19">
        <v>0</v>
      </c>
      <c r="HC24" s="19">
        <f t="shared" si="0"/>
        <v>0</v>
      </c>
      <c r="HD24" s="37"/>
      <c r="HE24" s="37"/>
      <c r="HF24" s="37"/>
      <c r="HG24" s="37"/>
      <c r="HH24" s="37"/>
      <c r="HI24" s="37"/>
      <c r="HJ24" s="37"/>
      <c r="HK24" s="37"/>
      <c r="HL24" s="37"/>
    </row>
    <row r="25" spans="1:220">
      <c r="A25" s="15">
        <v>3</v>
      </c>
      <c r="B25" s="18" t="s">
        <v>394</v>
      </c>
      <c r="C25" s="19">
        <v>311.95685136334856</v>
      </c>
      <c r="D25" s="19">
        <v>269.47618363049992</v>
      </c>
      <c r="E25" s="19">
        <v>42.480667732848644</v>
      </c>
      <c r="F25" s="20">
        <v>0.15764164075849182</v>
      </c>
      <c r="G25" s="19"/>
      <c r="H25" s="19">
        <v>341.15464262700317</v>
      </c>
      <c r="I25" s="19">
        <v>-71.678458996503252</v>
      </c>
      <c r="J25" s="20">
        <v>-0.21010547722450879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/>
      <c r="GN25" s="19">
        <v>1465.9412500000294</v>
      </c>
      <c r="GO25" s="19">
        <v>1434.4527499999999</v>
      </c>
      <c r="GP25" s="19">
        <v>1504.3849255473997</v>
      </c>
      <c r="GQ25" s="19">
        <v>1771.5809999999999</v>
      </c>
      <c r="GR25" s="19">
        <v>1765.0152978906001</v>
      </c>
      <c r="GS25" s="19">
        <v>1259.1708260047035</v>
      </c>
      <c r="GT25" s="19">
        <v>934.43412699825024</v>
      </c>
      <c r="GU25" s="19">
        <v>1503.821028668965</v>
      </c>
      <c r="GV25" s="19">
        <v>2175.8288707466686</v>
      </c>
      <c r="GW25" s="19">
        <v>1761.2969546250902</v>
      </c>
      <c r="GX25" s="19">
        <v>1025.1074614922418</v>
      </c>
      <c r="GY25" s="19">
        <v>1244.6407469531687</v>
      </c>
      <c r="GZ25" s="19">
        <v>1470.6320540948143</v>
      </c>
      <c r="HA25" s="19">
        <v>1433.2611728284221</v>
      </c>
      <c r="HB25" s="19">
        <v>1136.2278692308678</v>
      </c>
      <c r="HC25" s="19">
        <f t="shared" si="0"/>
        <v>311.95685136334856</v>
      </c>
      <c r="HD25" s="37"/>
      <c r="HE25" s="37"/>
      <c r="HF25" s="37"/>
      <c r="HG25" s="37"/>
      <c r="HH25" s="37"/>
      <c r="HI25" s="37"/>
      <c r="HJ25" s="37"/>
      <c r="HK25" s="37"/>
      <c r="HL25" s="37"/>
    </row>
    <row r="26" spans="1:220" hidden="1" outlineLevel="1">
      <c r="A26" s="15">
        <v>4</v>
      </c>
      <c r="B26" s="18" t="s">
        <v>395</v>
      </c>
      <c r="C26" s="19">
        <v>282.19925692597718</v>
      </c>
      <c r="D26" s="19">
        <v>344.28768500268802</v>
      </c>
      <c r="E26" s="19">
        <v>-62.088428076710841</v>
      </c>
      <c r="F26" s="20">
        <v>-0.1803388003152831</v>
      </c>
      <c r="H26" s="19">
        <v>321.4061273731603</v>
      </c>
      <c r="I26" s="19">
        <v>22.88155762952772</v>
      </c>
      <c r="J26" s="20">
        <v>7.1192039232536711E-2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/>
      <c r="GN26" s="19">
        <v>0</v>
      </c>
      <c r="GO26" s="19">
        <v>0</v>
      </c>
      <c r="GP26" s="19">
        <v>13.74541868999999</v>
      </c>
      <c r="GQ26" s="19">
        <v>94.133999999999986</v>
      </c>
      <c r="GR26" s="19">
        <v>238.58624945599988</v>
      </c>
      <c r="GS26" s="19">
        <v>238.77740082700009</v>
      </c>
      <c r="GT26" s="19">
        <v>283.68603851299991</v>
      </c>
      <c r="GU26" s="19">
        <v>312.59253522827589</v>
      </c>
      <c r="GV26" s="19">
        <v>377.90497425275703</v>
      </c>
      <c r="GW26" s="19">
        <v>481.20356181588312</v>
      </c>
      <c r="GX26" s="19">
        <v>788.97495888169578</v>
      </c>
      <c r="GY26" s="19">
        <v>1139.1253062832589</v>
      </c>
      <c r="GZ26" s="19">
        <v>1207.1042216055284</v>
      </c>
      <c r="HA26" s="19">
        <v>1183.8084819521682</v>
      </c>
      <c r="HB26" s="19">
        <v>1138.105035739088</v>
      </c>
      <c r="HC26" s="19">
        <f t="shared" si="0"/>
        <v>282.19925692597718</v>
      </c>
      <c r="HD26" s="37"/>
      <c r="HE26" s="37"/>
      <c r="HF26" s="37"/>
      <c r="HG26" s="37"/>
      <c r="HH26" s="37"/>
      <c r="HI26" s="37"/>
      <c r="HJ26" s="37"/>
      <c r="HK26" s="37"/>
      <c r="HL26" s="37"/>
    </row>
    <row r="27" spans="1:220" hidden="1" outlineLevel="1">
      <c r="A27" s="15">
        <v>5</v>
      </c>
      <c r="B27" s="18" t="s">
        <v>396</v>
      </c>
      <c r="C27" s="19">
        <v>353.44898264086913</v>
      </c>
      <c r="D27" s="19">
        <v>219.74010281515919</v>
      </c>
      <c r="E27" s="19">
        <v>133.70887982570994</v>
      </c>
      <c r="F27" s="20">
        <v>0.60848647157584645</v>
      </c>
      <c r="H27" s="19">
        <v>158.09779476321677</v>
      </c>
      <c r="I27" s="19">
        <v>61.642308051942422</v>
      </c>
      <c r="J27" s="20">
        <v>0.38989986004715732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/>
      <c r="GN27" s="19">
        <v>0</v>
      </c>
      <c r="GO27" s="19">
        <v>0</v>
      </c>
      <c r="GP27" s="19">
        <v>0</v>
      </c>
      <c r="GQ27" s="19">
        <v>0</v>
      </c>
      <c r="GR27" s="19">
        <v>0</v>
      </c>
      <c r="GS27" s="19">
        <v>0</v>
      </c>
      <c r="GT27" s="19">
        <v>0</v>
      </c>
      <c r="GU27" s="19">
        <v>23.448024539794993</v>
      </c>
      <c r="GV27" s="19">
        <v>47.265850036009006</v>
      </c>
      <c r="GW27" s="19">
        <v>81.578900443461322</v>
      </c>
      <c r="GX27" s="19">
        <v>159.55821807882603</v>
      </c>
      <c r="GY27" s="19">
        <v>305.08866327785921</v>
      </c>
      <c r="GZ27" s="19">
        <v>485.51411923434011</v>
      </c>
      <c r="HA27" s="19">
        <v>737.10101604475824</v>
      </c>
      <c r="HB27" s="19">
        <v>1139.9158600773944</v>
      </c>
      <c r="HC27" s="19">
        <f t="shared" si="0"/>
        <v>353.44898264086913</v>
      </c>
      <c r="HD27" s="37"/>
      <c r="HE27" s="37"/>
      <c r="HF27" s="37"/>
      <c r="HG27" s="37"/>
      <c r="HH27" s="37"/>
      <c r="HI27" s="37"/>
      <c r="HJ27" s="37"/>
      <c r="HK27" s="37"/>
      <c r="HL27" s="37"/>
    </row>
    <row r="28" spans="1:220" hidden="1" outlineLevel="1">
      <c r="A28" s="15">
        <v>6</v>
      </c>
      <c r="B28" s="18" t="s">
        <v>397</v>
      </c>
      <c r="C28" s="19">
        <v>56.177104049999883</v>
      </c>
      <c r="D28" s="19">
        <v>55.10228828999989</v>
      </c>
      <c r="E28" s="19">
        <v>1.0748157599999928</v>
      </c>
      <c r="F28" s="20">
        <v>1.9505828040086191E-2</v>
      </c>
      <c r="H28" s="19">
        <v>48.22145350800001</v>
      </c>
      <c r="I28" s="19">
        <v>6.8808347819998801</v>
      </c>
      <c r="J28" s="20">
        <v>0.14269239687804805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/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137.04629873809697</v>
      </c>
      <c r="GW28" s="19">
        <v>201.69409571071895</v>
      </c>
      <c r="GX28" s="19">
        <v>206.52522515991808</v>
      </c>
      <c r="GY28" s="19">
        <v>167.66091805270196</v>
      </c>
      <c r="GZ28" s="19">
        <v>198.08041223435598</v>
      </c>
      <c r="HA28" s="19">
        <v>181.74216711500006</v>
      </c>
      <c r="HB28" s="19">
        <v>198.15867292399969</v>
      </c>
      <c r="HC28" s="19">
        <f t="shared" si="0"/>
        <v>56.177104049999883</v>
      </c>
      <c r="HD28" s="37"/>
      <c r="HE28" s="37"/>
      <c r="HF28" s="37"/>
      <c r="HG28" s="37"/>
      <c r="HH28" s="37"/>
      <c r="HI28" s="37"/>
      <c r="HJ28" s="37"/>
      <c r="HK28" s="37"/>
      <c r="HL28" s="37"/>
    </row>
    <row r="29" spans="1:220" collapsed="1">
      <c r="A29" s="15">
        <v>7</v>
      </c>
      <c r="B29" s="18" t="s">
        <v>398</v>
      </c>
      <c r="C29" s="19">
        <v>691.82534361684623</v>
      </c>
      <c r="D29" s="19">
        <v>619.13007610784712</v>
      </c>
      <c r="E29" s="19">
        <v>72.695267508999109</v>
      </c>
      <c r="F29" s="20">
        <v>0.11741517705939425</v>
      </c>
      <c r="G29" s="19"/>
      <c r="H29" s="19">
        <v>527.7253756443771</v>
      </c>
      <c r="I29" s="19">
        <v>91.404700463470022</v>
      </c>
      <c r="J29" s="20">
        <v>0.17320505073658937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/>
      <c r="GN29" s="19">
        <v>0</v>
      </c>
      <c r="GO29" s="19">
        <v>0</v>
      </c>
      <c r="GP29" s="19">
        <v>13.74541868999999</v>
      </c>
      <c r="GQ29" s="19">
        <v>94.133999999999986</v>
      </c>
      <c r="GR29" s="19">
        <v>238.58624945599988</v>
      </c>
      <c r="GS29" s="19">
        <v>238.77740082700009</v>
      </c>
      <c r="GT29" s="19">
        <v>283.68603851299991</v>
      </c>
      <c r="GU29" s="19">
        <v>336.04055976807086</v>
      </c>
      <c r="GV29" s="19">
        <v>562.21712302686296</v>
      </c>
      <c r="GW29" s="19">
        <v>764.47655797006337</v>
      </c>
      <c r="GX29" s="19">
        <v>1155.05840212044</v>
      </c>
      <c r="GY29" s="19">
        <v>1611.87488761382</v>
      </c>
      <c r="GZ29" s="19">
        <v>1890.6987530742247</v>
      </c>
      <c r="HA29" s="19">
        <v>2102.6516651119264</v>
      </c>
      <c r="HB29" s="19">
        <v>2476.179568740482</v>
      </c>
      <c r="HC29" s="19">
        <f t="shared" si="0"/>
        <v>691.82534361684623</v>
      </c>
      <c r="HD29" s="37"/>
      <c r="HE29" s="37"/>
      <c r="HF29" s="37"/>
      <c r="HG29" s="37"/>
      <c r="HH29" s="37"/>
      <c r="HI29" s="37"/>
      <c r="HJ29" s="37"/>
      <c r="HK29" s="37"/>
      <c r="HL29" s="37"/>
    </row>
    <row r="30" spans="1:220">
      <c r="A30" s="15"/>
      <c r="B30" s="21"/>
      <c r="G30" s="19"/>
      <c r="K30" s="19"/>
      <c r="L30" s="19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</row>
    <row r="31" spans="1:220">
      <c r="A31" s="15"/>
      <c r="B31" s="16" t="s">
        <v>399</v>
      </c>
      <c r="C31" s="238"/>
      <c r="D31" s="256"/>
      <c r="E31" s="28" t="s">
        <v>400</v>
      </c>
      <c r="G31" s="19"/>
      <c r="H31" s="20"/>
      <c r="I31" s="28" t="s">
        <v>400</v>
      </c>
      <c r="K31" s="19"/>
      <c r="L31" s="19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</row>
    <row r="32" spans="1:220">
      <c r="A32" s="15"/>
      <c r="B32" s="18" t="s">
        <v>389</v>
      </c>
      <c r="C32" s="20">
        <v>0.31474968223350297</v>
      </c>
      <c r="D32" s="20">
        <v>0.33550799480691046</v>
      </c>
      <c r="E32" s="19">
        <v>-2.0758312573407487</v>
      </c>
      <c r="F32" s="20"/>
      <c r="G32" s="20"/>
      <c r="H32" s="20">
        <v>0.31889753683800726</v>
      </c>
      <c r="I32" s="19">
        <v>1.6610457968903203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/>
      <c r="GN32" s="20">
        <v>0.16550611324436018</v>
      </c>
      <c r="GO32" s="20">
        <v>0.15111927894548108</v>
      </c>
      <c r="GP32" s="20">
        <v>0.14765778280024183</v>
      </c>
      <c r="GQ32" s="20">
        <v>0.14434298275891763</v>
      </c>
      <c r="GR32" s="20">
        <v>9.8326932754186427E-2</v>
      </c>
      <c r="GS32" s="20">
        <v>0.16347912004057114</v>
      </c>
      <c r="GT32" s="20">
        <v>0.14809772842612104</v>
      </c>
      <c r="GU32" s="20">
        <v>0.14367249528603049</v>
      </c>
      <c r="GV32" s="20">
        <v>0.13856456922301158</v>
      </c>
      <c r="GW32" s="20">
        <v>0.1295678222007883</v>
      </c>
      <c r="GX32" s="20">
        <v>0.20813017751050875</v>
      </c>
      <c r="GY32" s="20">
        <v>0.37086172694293362</v>
      </c>
      <c r="GZ32" s="20">
        <v>0.30966560710437674</v>
      </c>
      <c r="HA32" s="20">
        <v>0.30757444144695339</v>
      </c>
      <c r="HB32" s="20">
        <v>0.31109383472754587</v>
      </c>
      <c r="HC32" s="20">
        <f t="shared" si="0"/>
        <v>0.31474968223350297</v>
      </c>
      <c r="HD32" s="37"/>
      <c r="HE32" s="37"/>
      <c r="HF32" s="37"/>
      <c r="HG32" s="37"/>
      <c r="HH32" s="37"/>
      <c r="HI32" s="37"/>
      <c r="HJ32" s="37"/>
      <c r="HK32" s="37"/>
      <c r="HL32" s="37"/>
    </row>
    <row r="33" spans="1:220">
      <c r="A33" s="15"/>
      <c r="B33" s="18" t="s">
        <v>390</v>
      </c>
      <c r="C33" s="20">
        <v>0.42333927751127687</v>
      </c>
      <c r="D33" s="20">
        <v>0.37567686154479629</v>
      </c>
      <c r="E33" s="19">
        <v>4.766241596648058</v>
      </c>
      <c r="F33" s="20"/>
      <c r="G33" s="20"/>
      <c r="H33" s="20">
        <v>0.40108229628069891</v>
      </c>
      <c r="I33" s="19">
        <v>-2.5405434735902621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/>
      <c r="GN33" s="20">
        <v>0.19141818401740318</v>
      </c>
      <c r="GO33" s="20">
        <v>0.27244389916214373</v>
      </c>
      <c r="GP33" s="20">
        <v>0.31287014771433297</v>
      </c>
      <c r="GQ33" s="20">
        <v>0.34650787031040237</v>
      </c>
      <c r="GR33" s="20">
        <v>0.31949048157638771</v>
      </c>
      <c r="GS33" s="20">
        <v>0.34144840488715289</v>
      </c>
      <c r="GT33" s="20">
        <v>0.30873801501950715</v>
      </c>
      <c r="GU33" s="20">
        <v>0.30549474172594138</v>
      </c>
      <c r="GV33" s="20">
        <v>0.34943291687722527</v>
      </c>
      <c r="GW33" s="20">
        <v>0.34033266716208949</v>
      </c>
      <c r="GX33" s="20">
        <v>0.29938336098767815</v>
      </c>
      <c r="GY33" s="20">
        <v>0.30000331986055201</v>
      </c>
      <c r="GZ33" s="20">
        <v>0.40631103311995342</v>
      </c>
      <c r="HA33" s="20">
        <v>0.40917043506005984</v>
      </c>
      <c r="HB33" s="20">
        <v>0.40149651240053535</v>
      </c>
      <c r="HC33" s="20">
        <f t="shared" si="0"/>
        <v>0.42333927751127687</v>
      </c>
      <c r="HD33" s="37"/>
      <c r="HE33" s="37"/>
      <c r="HF33" s="37"/>
      <c r="HG33" s="37"/>
      <c r="HH33" s="37"/>
      <c r="HI33" s="37"/>
      <c r="HJ33" s="37"/>
      <c r="HK33" s="37"/>
      <c r="HL33" s="37"/>
    </row>
    <row r="34" spans="1:220">
      <c r="A34" s="15"/>
      <c r="B34" s="18" t="s">
        <v>391</v>
      </c>
      <c r="C34" s="20">
        <v>2.7769912287745965E-5</v>
      </c>
      <c r="D34" s="20">
        <v>7.2343306515870417E-4</v>
      </c>
      <c r="E34" s="19">
        <v>-6.9566315287095823E-2</v>
      </c>
      <c r="F34" s="20"/>
      <c r="G34" s="20"/>
      <c r="H34" s="20">
        <v>6.0368184014367252E-4</v>
      </c>
      <c r="I34" s="19">
        <v>1.1975122501503165E-2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/>
      <c r="GN34" s="20">
        <v>6.8679511039925686E-2</v>
      </c>
      <c r="GO34" s="20">
        <v>2.1211418326328807E-2</v>
      </c>
      <c r="GP34" s="20">
        <v>6.7273707773603281E-2</v>
      </c>
      <c r="GQ34" s="20">
        <v>5.8406066536936127E-2</v>
      </c>
      <c r="GR34" s="20">
        <v>4.0330585454249369E-2</v>
      </c>
      <c r="GS34" s="20">
        <v>1.2394026830860869E-2</v>
      </c>
      <c r="GT34" s="20">
        <v>8.0328919402711696E-2</v>
      </c>
      <c r="GU34" s="20">
        <v>7.9554451293535097E-2</v>
      </c>
      <c r="GV34" s="20">
        <v>3.3996505600936582E-2</v>
      </c>
      <c r="GW34" s="20">
        <v>5.5072957166826551E-2</v>
      </c>
      <c r="GX34" s="20">
        <v>6.4414024155019081E-2</v>
      </c>
      <c r="GY34" s="20">
        <v>8.2070960745504896E-3</v>
      </c>
      <c r="GZ34" s="20">
        <v>2.3088410812710605E-3</v>
      </c>
      <c r="HA34" s="20">
        <v>1.2254214128285278E-3</v>
      </c>
      <c r="HB34" s="20">
        <v>3.864889182316626E-3</v>
      </c>
      <c r="HC34" s="20">
        <f t="shared" si="0"/>
        <v>2.7769912287745965E-5</v>
      </c>
      <c r="HD34" s="37"/>
      <c r="HE34" s="37"/>
      <c r="HF34" s="37"/>
      <c r="HG34" s="37"/>
      <c r="HH34" s="37"/>
      <c r="HI34" s="37"/>
      <c r="HJ34" s="37"/>
      <c r="HK34" s="37"/>
      <c r="HL34" s="37"/>
    </row>
    <row r="35" spans="1:220">
      <c r="A35" s="15"/>
      <c r="B35" s="18" t="s">
        <v>392</v>
      </c>
      <c r="C35" s="20">
        <v>6.6012437461354073E-2</v>
      </c>
      <c r="D35" s="20">
        <v>9.968458745875948E-2</v>
      </c>
      <c r="E35" s="19">
        <v>-3.3672149997405407</v>
      </c>
      <c r="F35" s="20"/>
      <c r="G35" s="20"/>
      <c r="H35" s="20">
        <v>9.3328178747491095E-2</v>
      </c>
      <c r="I35" s="19">
        <v>0.63564087112683854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/>
      <c r="GN35" s="20">
        <v>0.38106221985404665</v>
      </c>
      <c r="GO35" s="20">
        <v>0.37343230681331246</v>
      </c>
      <c r="GP35" s="20">
        <v>0.27777833803497781</v>
      </c>
      <c r="GQ35" s="20">
        <v>0.31105077984320023</v>
      </c>
      <c r="GR35" s="20">
        <v>0.33349275635909398</v>
      </c>
      <c r="GS35" s="20">
        <v>0.35012411811763045</v>
      </c>
      <c r="GT35" s="20">
        <v>0.37691538767084948</v>
      </c>
      <c r="GU35" s="20">
        <v>0.3329018257046778</v>
      </c>
      <c r="GV35" s="20">
        <v>0.28425526966377807</v>
      </c>
      <c r="GW35" s="20">
        <v>0.30888195031332683</v>
      </c>
      <c r="GX35" s="20">
        <v>0.29963477094719698</v>
      </c>
      <c r="GY35" s="20">
        <v>0.15920706067000215</v>
      </c>
      <c r="GZ35" s="20">
        <v>0.1087277133506243</v>
      </c>
      <c r="HA35" s="20">
        <v>0.10650748844882474</v>
      </c>
      <c r="HB35" s="20">
        <v>0.11751977650304991</v>
      </c>
      <c r="HC35" s="20">
        <f t="shared" si="0"/>
        <v>6.6012437461354073E-2</v>
      </c>
      <c r="HD35" s="37"/>
      <c r="HE35" s="37"/>
      <c r="HF35" s="37"/>
      <c r="HG35" s="37"/>
      <c r="HH35" s="37"/>
      <c r="HI35" s="37"/>
      <c r="HJ35" s="37"/>
      <c r="HK35" s="37"/>
      <c r="HL35" s="37"/>
    </row>
    <row r="36" spans="1:220">
      <c r="A36" s="15"/>
      <c r="B36" s="18" t="s">
        <v>393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/>
      <c r="GN36" s="20">
        <v>6.7449322268320872E-2</v>
      </c>
      <c r="GO36" s="20">
        <v>6.4901365597604774E-2</v>
      </c>
      <c r="GP36" s="20">
        <v>7.2758482511956685E-2</v>
      </c>
      <c r="GQ36" s="20">
        <v>0</v>
      </c>
      <c r="GR36" s="20">
        <v>4.2873792113712832E-2</v>
      </c>
      <c r="GS36" s="20">
        <v>2.1297767238358339E-2</v>
      </c>
      <c r="GT36" s="20">
        <v>0</v>
      </c>
      <c r="GU36" s="20">
        <v>1.4891278527484045E-2</v>
      </c>
      <c r="GV36" s="20">
        <v>1.4587957560246107E-2</v>
      </c>
      <c r="GW36" s="20">
        <v>5.2845566666513948E-3</v>
      </c>
      <c r="GX36" s="20">
        <v>3.2235127778314629E-3</v>
      </c>
      <c r="GY36" s="20">
        <v>0</v>
      </c>
      <c r="GZ36" s="20">
        <v>0</v>
      </c>
      <c r="HA36" s="20">
        <v>0</v>
      </c>
      <c r="HB36" s="20">
        <v>0</v>
      </c>
      <c r="HC36" s="20">
        <f t="shared" si="0"/>
        <v>0</v>
      </c>
      <c r="HD36" s="37"/>
      <c r="HE36" s="37"/>
      <c r="HF36" s="37"/>
      <c r="HG36" s="37"/>
      <c r="HH36" s="37"/>
      <c r="HI36" s="37"/>
      <c r="HJ36" s="37"/>
      <c r="HK36" s="37"/>
      <c r="HL36" s="37"/>
    </row>
    <row r="37" spans="1:220">
      <c r="A37" s="15"/>
      <c r="B37" s="18" t="s">
        <v>394</v>
      </c>
      <c r="C37" s="20">
        <v>6.0873014689067549E-2</v>
      </c>
      <c r="D37" s="20">
        <v>5.7135803345913894E-2</v>
      </c>
      <c r="E37" s="19">
        <v>0.37372113431536558</v>
      </c>
      <c r="F37" s="20"/>
      <c r="G37" s="20"/>
      <c r="H37" s="20">
        <v>7.3065196915196057E-2</v>
      </c>
      <c r="I37" s="19">
        <v>-1.5929393569282162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/>
      <c r="GN37" s="20">
        <v>0.12588464957594345</v>
      </c>
      <c r="GO37" s="20">
        <v>0.11689173115512921</v>
      </c>
      <c r="GP37" s="20">
        <v>0.12055999620985125</v>
      </c>
      <c r="GQ37" s="20">
        <v>0.13264417421826624</v>
      </c>
      <c r="GR37" s="20">
        <v>0.14577966077658047</v>
      </c>
      <c r="GS37" s="20">
        <v>9.3521935990532531E-2</v>
      </c>
      <c r="GT37" s="20">
        <v>6.5910191176531657E-2</v>
      </c>
      <c r="GU37" s="20">
        <v>0.1009313161807761</v>
      </c>
      <c r="GV37" s="20">
        <v>0.14237436204954543</v>
      </c>
      <c r="GW37" s="20">
        <v>0.11217249234399555</v>
      </c>
      <c r="GX37" s="20">
        <v>5.8875320132482874E-2</v>
      </c>
      <c r="GY37" s="20">
        <v>7.0464971540176127E-2</v>
      </c>
      <c r="GZ37" s="20">
        <v>7.568429157030053E-2</v>
      </c>
      <c r="HA37" s="20">
        <v>7.1146882091478167E-2</v>
      </c>
      <c r="HB37" s="20">
        <v>5.2220636976651656E-2</v>
      </c>
      <c r="HC37" s="20">
        <f t="shared" si="0"/>
        <v>6.0873014689067549E-2</v>
      </c>
      <c r="HD37" s="37"/>
      <c r="HE37" s="37"/>
      <c r="HF37" s="37"/>
      <c r="HG37" s="37"/>
      <c r="HH37" s="37"/>
      <c r="HI37" s="37"/>
      <c r="HJ37" s="37"/>
      <c r="HK37" s="37"/>
      <c r="HL37" s="37"/>
    </row>
    <row r="38" spans="1:220">
      <c r="A38" s="15"/>
      <c r="B38" s="18" t="s">
        <v>395</v>
      </c>
      <c r="C38" s="20">
        <v>5.5066331888606872E-2</v>
      </c>
      <c r="D38" s="20">
        <v>7.299774399249398E-2</v>
      </c>
      <c r="E38" s="19">
        <v>-1.7931412103887108</v>
      </c>
      <c r="H38" s="20">
        <v>6.8835651203334278E-2</v>
      </c>
      <c r="I38" s="19">
        <v>0.4162092789159702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/>
      <c r="GN38" s="20">
        <v>0</v>
      </c>
      <c r="GO38" s="20">
        <v>0</v>
      </c>
      <c r="GP38" s="20">
        <v>1.10154495503618E-3</v>
      </c>
      <c r="GQ38" s="20">
        <v>7.0481263322773689E-3</v>
      </c>
      <c r="GR38" s="20">
        <v>1.9705790965789168E-2</v>
      </c>
      <c r="GS38" s="20">
        <v>1.7734626894893621E-2</v>
      </c>
      <c r="GT38" s="20">
        <v>2.0009758304278799E-2</v>
      </c>
      <c r="GU38" s="20">
        <v>2.0980140194475669E-2</v>
      </c>
      <c r="GV38" s="20">
        <v>2.4728038288288047E-2</v>
      </c>
      <c r="GW38" s="20">
        <v>3.0646622485749578E-2</v>
      </c>
      <c r="GX38" s="20">
        <v>4.5313447638995551E-2</v>
      </c>
      <c r="GY38" s="20">
        <v>6.449124575459883E-2</v>
      </c>
      <c r="GZ38" s="20">
        <v>6.2122151906967349E-2</v>
      </c>
      <c r="HA38" s="20">
        <v>5.8764085765424759E-2</v>
      </c>
      <c r="HB38" s="20">
        <v>5.2306910895312746E-2</v>
      </c>
      <c r="HC38" s="20">
        <f t="shared" si="0"/>
        <v>5.5066331888606872E-2</v>
      </c>
      <c r="HD38" s="37"/>
      <c r="HE38" s="37"/>
      <c r="HF38" s="37"/>
      <c r="HG38" s="37"/>
      <c r="HH38" s="37"/>
      <c r="HI38" s="37"/>
      <c r="HJ38" s="37"/>
      <c r="HK38" s="37"/>
      <c r="HL38" s="37"/>
    </row>
    <row r="39" spans="1:220">
      <c r="A39" s="15"/>
      <c r="B39" s="18" t="s">
        <v>396</v>
      </c>
      <c r="C39" s="20">
        <v>6.8969490550068555E-2</v>
      </c>
      <c r="D39" s="20">
        <v>4.6590489491542694E-2</v>
      </c>
      <c r="E39" s="19">
        <v>2.237900105852586</v>
      </c>
      <c r="H39" s="20">
        <v>3.3859854338439424E-2</v>
      </c>
      <c r="I39" s="19">
        <v>1.2730635153103269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/>
      <c r="GN39" s="20">
        <v>0</v>
      </c>
      <c r="GO39" s="20">
        <v>0</v>
      </c>
      <c r="GP39" s="20">
        <v>0</v>
      </c>
      <c r="GQ39" s="20">
        <v>0</v>
      </c>
      <c r="GR39" s="20">
        <v>0</v>
      </c>
      <c r="GS39" s="20">
        <v>0</v>
      </c>
      <c r="GT39" s="20">
        <v>0</v>
      </c>
      <c r="GU39" s="20">
        <v>1.5737510870793999E-3</v>
      </c>
      <c r="GV39" s="20">
        <v>3.0928191716184713E-3</v>
      </c>
      <c r="GW39" s="20">
        <v>5.1955512450049084E-3</v>
      </c>
      <c r="GX39" s="20">
        <v>9.1639574601130678E-3</v>
      </c>
      <c r="GY39" s="20">
        <v>1.7272505361672543E-2</v>
      </c>
      <c r="GZ39" s="20">
        <v>2.4986394155706595E-2</v>
      </c>
      <c r="HA39" s="20">
        <v>3.6589590280014607E-2</v>
      </c>
      <c r="HB39" s="20">
        <v>5.2390135750960055E-2</v>
      </c>
      <c r="HC39" s="20">
        <f t="shared" si="0"/>
        <v>6.8969490550068555E-2</v>
      </c>
      <c r="HD39" s="37"/>
      <c r="HE39" s="37"/>
      <c r="HF39" s="37"/>
      <c r="HG39" s="37"/>
      <c r="HH39" s="37"/>
      <c r="HI39" s="37"/>
      <c r="HJ39" s="37"/>
      <c r="HK39" s="37"/>
      <c r="HL39" s="37"/>
    </row>
    <row r="40" spans="1:220">
      <c r="A40" s="15"/>
      <c r="B40" s="18" t="s">
        <v>397</v>
      </c>
      <c r="C40" s="20">
        <v>1.09619957538355E-2</v>
      </c>
      <c r="D40" s="20">
        <v>1.1683086294424404E-2</v>
      </c>
      <c r="E40" s="19">
        <v>-7.2109054058890412E-2</v>
      </c>
      <c r="F40" s="19"/>
      <c r="G40" s="19"/>
      <c r="H40" s="20">
        <v>1.0327603836689264E-2</v>
      </c>
      <c r="I40" s="19">
        <v>0.13554824577351396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/>
      <c r="GN40" s="20">
        <v>0</v>
      </c>
      <c r="GO40" s="20">
        <v>0</v>
      </c>
      <c r="GP40" s="20">
        <v>0</v>
      </c>
      <c r="GQ40" s="20">
        <v>0</v>
      </c>
      <c r="GR40" s="20">
        <v>0</v>
      </c>
      <c r="GS40" s="20">
        <v>0</v>
      </c>
      <c r="GT40" s="20">
        <v>0</v>
      </c>
      <c r="GU40" s="20">
        <v>0</v>
      </c>
      <c r="GV40" s="20">
        <v>8.9675615653505777E-3</v>
      </c>
      <c r="GW40" s="20">
        <v>1.2845380415567452E-2</v>
      </c>
      <c r="GX40" s="20">
        <v>1.1861428390174006E-2</v>
      </c>
      <c r="GY40" s="20">
        <v>9.4920737955142432E-3</v>
      </c>
      <c r="GZ40" s="20">
        <v>1.0193967710800209E-2</v>
      </c>
      <c r="HA40" s="20">
        <v>9.0216554944159838E-3</v>
      </c>
      <c r="HB40" s="20">
        <v>9.1073035636275671E-3</v>
      </c>
      <c r="HC40" s="20">
        <f t="shared" si="0"/>
        <v>1.09619957538355E-2</v>
      </c>
      <c r="HD40" s="37"/>
      <c r="HE40" s="37"/>
      <c r="HF40" s="37"/>
      <c r="HG40" s="37"/>
      <c r="HH40" s="37"/>
      <c r="HI40" s="37"/>
      <c r="HJ40" s="37"/>
      <c r="HK40" s="37"/>
      <c r="HL40" s="37"/>
    </row>
    <row r="41" spans="1:220">
      <c r="A41" s="15"/>
      <c r="B41" s="18" t="s">
        <v>398</v>
      </c>
      <c r="C41" s="20">
        <v>0.13499781819251092</v>
      </c>
      <c r="D41" s="20">
        <v>0.13127131977846107</v>
      </c>
      <c r="E41" s="19">
        <v>0.37264984140498447</v>
      </c>
      <c r="F41" s="20"/>
      <c r="G41" s="20"/>
      <c r="H41" s="20">
        <v>0.11302310937846297</v>
      </c>
      <c r="I41" s="19">
        <v>1.8248210399998106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/>
      <c r="GN41" s="20">
        <v>0</v>
      </c>
      <c r="GO41" s="20">
        <v>0</v>
      </c>
      <c r="GP41" s="20">
        <v>1.10154495503618E-3</v>
      </c>
      <c r="GQ41" s="20">
        <v>7.0481263322773689E-3</v>
      </c>
      <c r="GR41" s="20">
        <v>1.9705790965789168E-2</v>
      </c>
      <c r="GS41" s="20">
        <v>1.7734626894893621E-2</v>
      </c>
      <c r="GT41" s="20">
        <v>2.0009758304278799E-2</v>
      </c>
      <c r="GU41" s="20">
        <v>2.255389128155507E-2</v>
      </c>
      <c r="GV41" s="20">
        <v>3.6788419025257098E-2</v>
      </c>
      <c r="GW41" s="20">
        <v>4.8687554146321935E-2</v>
      </c>
      <c r="GX41" s="20">
        <v>6.6338833489282628E-2</v>
      </c>
      <c r="GY41" s="20">
        <v>9.1255824911785605E-2</v>
      </c>
      <c r="GZ41" s="20">
        <v>9.7302513773474167E-2</v>
      </c>
      <c r="HA41" s="20">
        <v>0.10437533153985534</v>
      </c>
      <c r="HB41" s="20">
        <v>0.11380435020990037</v>
      </c>
      <c r="HC41" s="20">
        <f t="shared" si="0"/>
        <v>0.13499781819251092</v>
      </c>
      <c r="HD41" s="37"/>
      <c r="HE41" s="37"/>
      <c r="HF41" s="37"/>
      <c r="HG41" s="37"/>
      <c r="HH41" s="37"/>
      <c r="HI41" s="37"/>
      <c r="HJ41" s="37"/>
      <c r="HK41" s="37"/>
      <c r="HL41" s="37"/>
    </row>
    <row r="42" spans="1:220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37"/>
      <c r="HE42" s="37"/>
      <c r="HF42" s="37"/>
      <c r="HG42" s="37"/>
      <c r="HH42" s="37"/>
      <c r="HI42" s="37"/>
      <c r="HJ42" s="37"/>
      <c r="HK42" s="37"/>
      <c r="HL42" s="37"/>
    </row>
    <row r="43" spans="1:220">
      <c r="A43" s="15"/>
      <c r="B43" s="16" t="s">
        <v>401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69"/>
      <c r="GO43" s="269"/>
      <c r="GP43" s="269"/>
      <c r="GQ43" s="269"/>
      <c r="GR43" s="269"/>
      <c r="GS43" s="269"/>
      <c r="GT43" s="269"/>
      <c r="GU43" s="268"/>
      <c r="GV43" s="268"/>
      <c r="GW43" s="268"/>
      <c r="GX43" s="268"/>
      <c r="GY43" s="269"/>
      <c r="GZ43" s="269"/>
      <c r="HA43" s="269"/>
      <c r="HB43" s="269"/>
      <c r="HC43" s="269"/>
      <c r="HD43" s="37"/>
      <c r="HE43" s="37"/>
      <c r="HF43" s="37"/>
      <c r="HG43" s="37"/>
      <c r="HH43" s="37"/>
      <c r="HI43" s="37"/>
      <c r="HJ43" s="37"/>
      <c r="HK43" s="37"/>
      <c r="HL43" s="37"/>
    </row>
    <row r="44" spans="1:220">
      <c r="A44" s="15">
        <v>15</v>
      </c>
      <c r="B44" s="18" t="s">
        <v>402</v>
      </c>
      <c r="C44" s="19">
        <v>10.482686349029771</v>
      </c>
      <c r="D44" s="19">
        <v>10.820587029569886</v>
      </c>
      <c r="E44" s="19">
        <v>-0.33790068054011435</v>
      </c>
      <c r="F44" s="20">
        <v>-3.1227573847585031E-2</v>
      </c>
      <c r="G44" s="19"/>
      <c r="H44" s="19">
        <v>11.335506416410638</v>
      </c>
      <c r="I44" s="19">
        <v>-0.51491938684075222</v>
      </c>
      <c r="J44" s="20">
        <v>-4.5425353568261689E-2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/>
      <c r="GN44" s="19">
        <v>11.587911846179857</v>
      </c>
      <c r="GO44" s="19">
        <v>13.715875740815946</v>
      </c>
      <c r="GP44" s="19">
        <v>18.607490671494389</v>
      </c>
      <c r="GQ44" s="19">
        <v>19.486245658071308</v>
      </c>
      <c r="GR44" s="19">
        <v>18.688828969155825</v>
      </c>
      <c r="GS44" s="19">
        <v>15.679970573514501</v>
      </c>
      <c r="GT44" s="19">
        <v>9.57885300999728</v>
      </c>
      <c r="GU44" s="19">
        <v>7.1050137094726358</v>
      </c>
      <c r="GV44" s="19">
        <v>9.1832092242378085</v>
      </c>
      <c r="GW44" s="19">
        <v>12.548882896101597</v>
      </c>
      <c r="GX44" s="19">
        <v>12.112217843860259</v>
      </c>
      <c r="GY44" s="19">
        <v>6.8035496994322422</v>
      </c>
      <c r="GZ44" s="19">
        <v>9.358705224823785</v>
      </c>
      <c r="HA44" s="19">
        <v>13.432652014795607</v>
      </c>
      <c r="HB44" s="19">
        <v>12.797932592219224</v>
      </c>
      <c r="HC44" s="19">
        <f t="shared" si="0"/>
        <v>10.482686349029771</v>
      </c>
      <c r="HD44" s="37"/>
      <c r="HE44" s="37"/>
      <c r="HF44" s="37"/>
      <c r="HG44" s="37"/>
      <c r="HH44" s="37"/>
      <c r="HI44" s="37"/>
      <c r="HJ44" s="37"/>
      <c r="HK44" s="37"/>
      <c r="HL44" s="37"/>
    </row>
    <row r="45" spans="1:220">
      <c r="A45" s="15">
        <v>16</v>
      </c>
      <c r="B45" s="18" t="s">
        <v>403</v>
      </c>
      <c r="C45" s="19">
        <v>10.03916924123128</v>
      </c>
      <c r="D45" s="19">
        <v>9.8365955644359797</v>
      </c>
      <c r="E45" s="19">
        <v>0.20257367679529992</v>
      </c>
      <c r="F45" s="20">
        <v>2.059388082678738E-2</v>
      </c>
      <c r="G45" s="19"/>
      <c r="H45" s="19">
        <v>9.7148652282467829</v>
      </c>
      <c r="I45" s="19">
        <v>0.12173033618919682</v>
      </c>
      <c r="J45" s="20">
        <v>1.2530316512807166E-2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/>
      <c r="GN45" s="19">
        <v>7.8827521224687578</v>
      </c>
      <c r="GO45" s="19">
        <v>8.0220776484274428</v>
      </c>
      <c r="GP45" s="19">
        <v>8.1858413490469442</v>
      </c>
      <c r="GQ45" s="19">
        <v>8.3227796785094856</v>
      </c>
      <c r="GR45" s="19">
        <v>8.4559984959836232</v>
      </c>
      <c r="GS45" s="19">
        <v>8.5894346089615379</v>
      </c>
      <c r="GT45" s="19">
        <v>8.6035229834979159</v>
      </c>
      <c r="GU45" s="19">
        <v>8.7058665296373707</v>
      </c>
      <c r="GV45" s="19">
        <v>8.881382851174811</v>
      </c>
      <c r="GW45" s="19">
        <v>9.0887583822338875</v>
      </c>
      <c r="GX45" s="19">
        <v>9.2367658419186931</v>
      </c>
      <c r="GY45" s="19">
        <v>9.3541252743451384</v>
      </c>
      <c r="GZ45" s="19">
        <v>9.5686452728615503</v>
      </c>
      <c r="HA45" s="19">
        <v>9.7759263419362536</v>
      </c>
      <c r="HB45" s="19">
        <v>9.9474450690774496</v>
      </c>
      <c r="HC45" s="19">
        <f t="shared" si="0"/>
        <v>10.03916924123128</v>
      </c>
      <c r="HD45" s="37"/>
      <c r="HE45" s="37"/>
      <c r="HF45" s="37"/>
      <c r="HG45" s="37"/>
      <c r="HH45" s="37"/>
      <c r="HI45" s="37"/>
      <c r="HJ45" s="37"/>
      <c r="HK45" s="37"/>
      <c r="HL45" s="37"/>
    </row>
    <row r="46" spans="1:220">
      <c r="A46" s="15">
        <v>17</v>
      </c>
      <c r="B46" s="18" t="s">
        <v>404</v>
      </c>
      <c r="C46" s="19">
        <v>0.66246858618776061</v>
      </c>
      <c r="D46" s="19">
        <v>0.71261755567605878</v>
      </c>
      <c r="E46" s="19">
        <v>-5.0148969488298167E-2</v>
      </c>
      <c r="F46" s="20">
        <v>-7.0372907724286907E-2</v>
      </c>
      <c r="G46" s="19"/>
      <c r="H46" s="19">
        <v>0.72101536609515549</v>
      </c>
      <c r="I46" s="19">
        <v>-8.3978104190967073E-3</v>
      </c>
      <c r="J46" s="20">
        <v>-1.1647200342729468E-2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/>
      <c r="GN46" s="19">
        <v>0.68547168133529601</v>
      </c>
      <c r="GO46" s="19">
        <v>0.69446949157609739</v>
      </c>
      <c r="GP46" s="19">
        <v>0.712117682009339</v>
      </c>
      <c r="GQ46" s="19">
        <v>0.76302118070364955</v>
      </c>
      <c r="GR46" s="19">
        <v>0.82583749466474676</v>
      </c>
      <c r="GS46" s="19">
        <v>0.86170113241205792</v>
      </c>
      <c r="GT46" s="19">
        <v>0.89549917192852113</v>
      </c>
      <c r="GU46" s="19">
        <v>0.71716453266370783</v>
      </c>
      <c r="GV46" s="19">
        <v>0.70772036900844626</v>
      </c>
      <c r="GW46" s="19">
        <v>0.72463870349216553</v>
      </c>
      <c r="GX46" s="19">
        <v>0.68909868852783485</v>
      </c>
      <c r="GY46" s="19">
        <v>0.70950036240325554</v>
      </c>
      <c r="GZ46" s="19">
        <v>0.69163000822819065</v>
      </c>
      <c r="HA46" s="19">
        <v>0.67718965607448256</v>
      </c>
      <c r="HB46" s="19">
        <v>0.62634530515066866</v>
      </c>
      <c r="HC46" s="19">
        <f t="shared" si="0"/>
        <v>0.66246858618776061</v>
      </c>
      <c r="HD46" s="37"/>
      <c r="HE46" s="37"/>
      <c r="HF46" s="37"/>
      <c r="HG46" s="37"/>
      <c r="HH46" s="37"/>
      <c r="HI46" s="37"/>
      <c r="HJ46" s="37"/>
      <c r="HK46" s="37"/>
      <c r="HL46" s="37"/>
    </row>
    <row r="47" spans="1:220">
      <c r="A47" s="15">
        <v>18</v>
      </c>
      <c r="B47" s="18" t="s">
        <v>405</v>
      </c>
      <c r="C47" s="19">
        <v>2.352645326792802</v>
      </c>
      <c r="D47" s="19">
        <v>2.7730393351813647</v>
      </c>
      <c r="E47" s="19">
        <v>-0.42039400838856267</v>
      </c>
      <c r="F47" s="20">
        <v>-0.15160044902899572</v>
      </c>
      <c r="G47" s="19"/>
      <c r="H47" s="19">
        <v>2.6283169992052442</v>
      </c>
      <c r="I47" s="19">
        <v>0.1447223359761205</v>
      </c>
      <c r="J47" s="20">
        <v>5.506274015648871E-2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/>
      <c r="GN47" s="19">
        <v>3.2174831942475159</v>
      </c>
      <c r="GO47" s="19">
        <v>3.3190877417692319</v>
      </c>
      <c r="GP47" s="19">
        <v>2.9165617719227979</v>
      </c>
      <c r="GQ47" s="19">
        <v>2.7134459836586386</v>
      </c>
      <c r="GR47" s="19">
        <v>4.0278223253411882</v>
      </c>
      <c r="GS47" s="19">
        <v>4.0197727995155041</v>
      </c>
      <c r="GT47" s="19">
        <v>4.2933771422413214</v>
      </c>
      <c r="GU47" s="19">
        <v>3.3960440561799277</v>
      </c>
      <c r="GV47" s="19">
        <v>3.2176957573249099</v>
      </c>
      <c r="GW47" s="19">
        <v>3.0817519561448505</v>
      </c>
      <c r="GX47" s="19">
        <v>3.1280044828941223</v>
      </c>
      <c r="GY47" s="19">
        <v>3.378209701797203</v>
      </c>
      <c r="GZ47" s="19">
        <v>3.0047727434889091</v>
      </c>
      <c r="HA47" s="19">
        <v>2.4300885319713834</v>
      </c>
      <c r="HB47" s="19">
        <v>2.2791653137518573</v>
      </c>
      <c r="HC47" s="19">
        <f t="shared" si="0"/>
        <v>2.352645326792802</v>
      </c>
      <c r="HD47" s="37"/>
      <c r="HE47" s="37"/>
      <c r="HF47" s="37"/>
      <c r="HG47" s="37"/>
      <c r="HH47" s="37"/>
      <c r="HI47" s="37"/>
      <c r="HJ47" s="37"/>
      <c r="HK47" s="37"/>
      <c r="HL47" s="37"/>
    </row>
    <row r="48" spans="1:220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270"/>
      <c r="GO48" s="270"/>
      <c r="GP48" s="270"/>
      <c r="GQ48" s="27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270"/>
      <c r="HC48" s="270"/>
      <c r="HD48" s="37"/>
      <c r="HE48" s="37"/>
      <c r="HF48" s="37"/>
      <c r="HG48" s="37"/>
      <c r="HH48" s="37"/>
      <c r="HI48" s="37"/>
      <c r="HJ48" s="37"/>
      <c r="HK48" s="37"/>
      <c r="HL48" s="37"/>
    </row>
    <row r="49" spans="1:220">
      <c r="A49" s="15">
        <v>2</v>
      </c>
      <c r="B49" s="24" t="s">
        <v>406</v>
      </c>
      <c r="C49" s="31">
        <v>58.971033333333338</v>
      </c>
      <c r="D49" s="31">
        <v>55.986766666666675</v>
      </c>
      <c r="E49" s="31">
        <v>2.9842666666666631</v>
      </c>
      <c r="F49" s="26">
        <v>5.3303072214088615E-2</v>
      </c>
      <c r="G49" s="32"/>
      <c r="H49" s="31">
        <v>56.578600000000002</v>
      </c>
      <c r="I49" s="31">
        <v>-0.59183333333332655</v>
      </c>
      <c r="J49" s="26">
        <v>-1.0460374299352168E-2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2"/>
      <c r="GN49" s="31">
        <v>35.982516666666669</v>
      </c>
      <c r="GO49" s="31">
        <v>36.83894166666667</v>
      </c>
      <c r="GP49" s="31">
        <v>38.105499999999999</v>
      </c>
      <c r="GQ49" s="31">
        <v>39.32031666666667</v>
      </c>
      <c r="GR49" s="31">
        <v>41.794502631578943</v>
      </c>
      <c r="GS49" s="31">
        <v>43.549675270562773</v>
      </c>
      <c r="GT49" s="31">
        <v>45.045503419312176</v>
      </c>
      <c r="GU49" s="31">
        <v>46.064443939393932</v>
      </c>
      <c r="GV49" s="31">
        <v>47.534375788840784</v>
      </c>
      <c r="GW49" s="31">
        <v>49.509992857142855</v>
      </c>
      <c r="GX49" s="31">
        <v>51.29485833333333</v>
      </c>
      <c r="GY49" s="31">
        <v>56.524533333333324</v>
      </c>
      <c r="GZ49" s="31">
        <v>57.221117063492066</v>
      </c>
      <c r="HA49" s="31">
        <v>55.140991666666658</v>
      </c>
      <c r="HB49" s="31">
        <v>56.157600000000002</v>
      </c>
      <c r="HC49" s="31">
        <f t="shared" si="0"/>
        <v>58.971033333333338</v>
      </c>
      <c r="HD49" s="37"/>
      <c r="HE49" s="37"/>
      <c r="HF49" s="37"/>
      <c r="HG49" s="37"/>
      <c r="HH49" s="37"/>
      <c r="HI49" s="37"/>
      <c r="HJ49" s="37"/>
      <c r="HK49" s="37"/>
      <c r="HL49" s="37"/>
    </row>
    <row r="50" spans="1:220"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</row>
  </sheetData>
  <mergeCells count="6">
    <mergeCell ref="GN6:GU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R48"/>
  <sheetViews>
    <sheetView showGridLines="0" topLeftCell="A3" zoomScale="120" zoomScaleNormal="120" workbookViewId="0">
      <pane xSplit="3" topLeftCell="CK1" activePane="topRight" state="frozen"/>
      <selection activeCell="BN4" sqref="BN4"/>
      <selection pane="topRight" activeCell="CN13" sqref="CN13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96" s="283" customFormat="1">
      <c r="B1" s="282"/>
      <c r="AV1" s="409"/>
    </row>
    <row r="2" spans="2:96" s="283" customFormat="1" ht="14.4">
      <c r="B2" s="282"/>
      <c r="C2" s="319" t="s">
        <v>314</v>
      </c>
      <c r="AV2" s="409"/>
    </row>
    <row r="3" spans="2:96" s="283" customFormat="1">
      <c r="B3" s="282"/>
      <c r="AV3" s="409"/>
    </row>
    <row r="4" spans="2:96" s="283" customFormat="1">
      <c r="B4" s="309" t="s">
        <v>308</v>
      </c>
      <c r="AV4" s="409"/>
    </row>
    <row r="5" spans="2:96" s="283" customFormat="1">
      <c r="B5" s="309" t="s">
        <v>309</v>
      </c>
      <c r="AV5" s="409"/>
    </row>
    <row r="6" spans="2:96" s="285" customFormat="1">
      <c r="B6" s="284" t="s">
        <v>212</v>
      </c>
      <c r="C6" s="284"/>
      <c r="AV6" s="410"/>
    </row>
    <row r="7" spans="2:96" s="285" customFormat="1">
      <c r="B7" s="286" t="s">
        <v>213</v>
      </c>
      <c r="C7" s="286"/>
      <c r="AV7" s="410"/>
    </row>
    <row r="8" spans="2:96" s="285" customFormat="1">
      <c r="B8" s="287"/>
      <c r="C8" s="287"/>
      <c r="AV8" s="410"/>
    </row>
    <row r="9" spans="2:96" ht="12.75" customHeight="1">
      <c r="B9" s="469" t="s">
        <v>214</v>
      </c>
      <c r="C9" s="472" t="s">
        <v>215</v>
      </c>
      <c r="D9" s="459" t="s">
        <v>296</v>
      </c>
      <c r="E9" s="460"/>
      <c r="F9" s="460"/>
      <c r="G9" s="461"/>
      <c r="H9" s="459" t="s">
        <v>297</v>
      </c>
      <c r="I9" s="460"/>
      <c r="J9" s="460"/>
      <c r="K9" s="461"/>
      <c r="L9" s="459" t="s">
        <v>298</v>
      </c>
      <c r="M9" s="460"/>
      <c r="N9" s="460"/>
      <c r="O9" s="461"/>
      <c r="P9" s="459" t="s">
        <v>299</v>
      </c>
      <c r="Q9" s="460"/>
      <c r="R9" s="460"/>
      <c r="S9" s="461"/>
      <c r="T9" s="459" t="s">
        <v>300</v>
      </c>
      <c r="U9" s="460"/>
      <c r="V9" s="460"/>
      <c r="W9" s="461"/>
      <c r="X9" s="459" t="s">
        <v>301</v>
      </c>
      <c r="Y9" s="460"/>
      <c r="Z9" s="460"/>
      <c r="AA9" s="461"/>
      <c r="AB9" s="459" t="s">
        <v>310</v>
      </c>
      <c r="AC9" s="460"/>
      <c r="AD9" s="460"/>
      <c r="AE9" s="461"/>
      <c r="AF9" s="459">
        <v>44470</v>
      </c>
      <c r="AG9" s="460"/>
      <c r="AH9" s="460"/>
      <c r="AI9" s="461"/>
      <c r="AJ9" s="451" t="s">
        <v>311</v>
      </c>
      <c r="AK9" s="452"/>
      <c r="AL9" s="452"/>
      <c r="AM9" s="452"/>
      <c r="AN9" s="452"/>
      <c r="AO9" s="452"/>
      <c r="AP9" s="451" t="s">
        <v>315</v>
      </c>
      <c r="AQ9" s="452"/>
      <c r="AR9" s="452"/>
      <c r="AS9" s="452"/>
      <c r="AT9" s="452"/>
      <c r="AU9" s="453"/>
      <c r="AV9" s="400"/>
      <c r="AW9" s="451" t="s">
        <v>335</v>
      </c>
      <c r="AX9" s="452"/>
      <c r="AY9" s="452"/>
      <c r="AZ9" s="452"/>
      <c r="BA9" s="452"/>
      <c r="BB9" s="453"/>
      <c r="BC9" s="451" t="s">
        <v>341</v>
      </c>
      <c r="BD9" s="452"/>
      <c r="BE9" s="452"/>
      <c r="BF9" s="452"/>
      <c r="BG9" s="452"/>
      <c r="BH9" s="453"/>
      <c r="BI9" s="451" t="s">
        <v>342</v>
      </c>
      <c r="BJ9" s="452"/>
      <c r="BK9" s="452"/>
      <c r="BL9" s="452"/>
      <c r="BM9" s="452"/>
      <c r="BN9" s="453"/>
      <c r="BO9" s="451" t="s">
        <v>343</v>
      </c>
      <c r="BP9" s="452"/>
      <c r="BQ9" s="452"/>
      <c r="BR9" s="452"/>
      <c r="BS9" s="452"/>
      <c r="BT9" s="453"/>
      <c r="BU9" s="451" t="s">
        <v>344</v>
      </c>
      <c r="BV9" s="452"/>
      <c r="BW9" s="452"/>
      <c r="BX9" s="452"/>
      <c r="BY9" s="452"/>
      <c r="BZ9" s="453"/>
      <c r="CA9" s="451" t="s">
        <v>347</v>
      </c>
      <c r="CB9" s="452"/>
      <c r="CC9" s="452"/>
      <c r="CD9" s="452"/>
      <c r="CE9" s="452"/>
      <c r="CF9" s="453"/>
      <c r="CG9" s="451" t="s">
        <v>348</v>
      </c>
      <c r="CH9" s="452"/>
      <c r="CI9" s="452"/>
      <c r="CJ9" s="452"/>
      <c r="CK9" s="452"/>
      <c r="CL9" s="453"/>
      <c r="CM9" s="451" t="s">
        <v>350</v>
      </c>
      <c r="CN9" s="452"/>
      <c r="CO9" s="452"/>
      <c r="CP9" s="452"/>
      <c r="CQ9" s="452"/>
      <c r="CR9" s="453"/>
    </row>
    <row r="10" spans="2:96" ht="12.75" customHeight="1">
      <c r="B10" s="470"/>
      <c r="C10" s="473"/>
      <c r="D10" s="462" t="s">
        <v>302</v>
      </c>
      <c r="E10" s="454"/>
      <c r="F10" s="463"/>
      <c r="G10" s="464" t="s">
        <v>217</v>
      </c>
      <c r="H10" s="462" t="s">
        <v>302</v>
      </c>
      <c r="I10" s="454"/>
      <c r="J10" s="463"/>
      <c r="K10" s="464" t="s">
        <v>217</v>
      </c>
      <c r="L10" s="462" t="s">
        <v>302</v>
      </c>
      <c r="M10" s="454"/>
      <c r="N10" s="463"/>
      <c r="O10" s="464" t="s">
        <v>217</v>
      </c>
      <c r="P10" s="462" t="s">
        <v>302</v>
      </c>
      <c r="Q10" s="454"/>
      <c r="R10" s="463"/>
      <c r="S10" s="464" t="s">
        <v>217</v>
      </c>
      <c r="T10" s="462" t="s">
        <v>302</v>
      </c>
      <c r="U10" s="454"/>
      <c r="V10" s="463"/>
      <c r="W10" s="464" t="s">
        <v>217</v>
      </c>
      <c r="X10" s="462" t="s">
        <v>302</v>
      </c>
      <c r="Y10" s="454"/>
      <c r="Z10" s="463"/>
      <c r="AA10" s="464" t="s">
        <v>217</v>
      </c>
      <c r="AB10" s="462" t="s">
        <v>302</v>
      </c>
      <c r="AC10" s="454"/>
      <c r="AD10" s="463"/>
      <c r="AE10" s="464" t="s">
        <v>217</v>
      </c>
      <c r="AF10" s="462" t="s">
        <v>302</v>
      </c>
      <c r="AG10" s="454"/>
      <c r="AH10" s="463"/>
      <c r="AI10" s="464" t="s">
        <v>217</v>
      </c>
      <c r="AJ10" s="462" t="s">
        <v>302</v>
      </c>
      <c r="AK10" s="454"/>
      <c r="AL10" s="463"/>
      <c r="AM10" s="475" t="s">
        <v>217</v>
      </c>
      <c r="AN10" s="456"/>
      <c r="AO10" s="456"/>
      <c r="AP10" s="454" t="s">
        <v>316</v>
      </c>
      <c r="AQ10" s="454"/>
      <c r="AR10" s="455"/>
      <c r="AS10" s="456" t="s">
        <v>217</v>
      </c>
      <c r="AT10" s="456"/>
      <c r="AU10" s="457"/>
      <c r="AV10" s="411"/>
      <c r="AW10" s="454" t="s">
        <v>316</v>
      </c>
      <c r="AX10" s="454"/>
      <c r="AY10" s="455"/>
      <c r="AZ10" s="456" t="s">
        <v>217</v>
      </c>
      <c r="BA10" s="456"/>
      <c r="BB10" s="457"/>
      <c r="BC10" s="454" t="s">
        <v>316</v>
      </c>
      <c r="BD10" s="454"/>
      <c r="BE10" s="455"/>
      <c r="BF10" s="456" t="s">
        <v>217</v>
      </c>
      <c r="BG10" s="456"/>
      <c r="BH10" s="457"/>
      <c r="BI10" s="454" t="s">
        <v>316</v>
      </c>
      <c r="BJ10" s="454"/>
      <c r="BK10" s="455"/>
      <c r="BL10" s="456" t="s">
        <v>217</v>
      </c>
      <c r="BM10" s="456"/>
      <c r="BN10" s="457"/>
      <c r="BO10" s="454" t="s">
        <v>316</v>
      </c>
      <c r="BP10" s="454"/>
      <c r="BQ10" s="455"/>
      <c r="BR10" s="456" t="s">
        <v>217</v>
      </c>
      <c r="BS10" s="456"/>
      <c r="BT10" s="457"/>
      <c r="BU10" s="454" t="s">
        <v>316</v>
      </c>
      <c r="BV10" s="454"/>
      <c r="BW10" s="455"/>
      <c r="BX10" s="456" t="s">
        <v>217</v>
      </c>
      <c r="BY10" s="456"/>
      <c r="BZ10" s="457"/>
      <c r="CA10" s="454" t="s">
        <v>316</v>
      </c>
      <c r="CB10" s="454"/>
      <c r="CC10" s="455"/>
      <c r="CD10" s="456" t="s">
        <v>217</v>
      </c>
      <c r="CE10" s="456"/>
      <c r="CF10" s="457"/>
      <c r="CG10" s="454" t="s">
        <v>316</v>
      </c>
      <c r="CH10" s="454"/>
      <c r="CI10" s="455"/>
      <c r="CJ10" s="456" t="s">
        <v>217</v>
      </c>
      <c r="CK10" s="456"/>
      <c r="CL10" s="457"/>
      <c r="CM10" s="454" t="s">
        <v>316</v>
      </c>
      <c r="CN10" s="454"/>
      <c r="CO10" s="455"/>
      <c r="CP10" s="456" t="s">
        <v>217</v>
      </c>
      <c r="CQ10" s="456"/>
      <c r="CR10" s="457"/>
    </row>
    <row r="11" spans="2:96" ht="12.75" customHeight="1">
      <c r="B11" s="471"/>
      <c r="C11" s="474"/>
      <c r="D11" s="302" t="s">
        <v>18</v>
      </c>
      <c r="E11" s="289" t="s">
        <v>19</v>
      </c>
      <c r="F11" s="289" t="s">
        <v>20</v>
      </c>
      <c r="G11" s="465"/>
      <c r="H11" s="302" t="s">
        <v>18</v>
      </c>
      <c r="I11" s="289" t="s">
        <v>19</v>
      </c>
      <c r="J11" s="289" t="s">
        <v>20</v>
      </c>
      <c r="K11" s="465"/>
      <c r="L11" s="302" t="s">
        <v>18</v>
      </c>
      <c r="M11" s="289" t="s">
        <v>19</v>
      </c>
      <c r="N11" s="289" t="s">
        <v>20</v>
      </c>
      <c r="O11" s="465"/>
      <c r="P11" s="302" t="s">
        <v>18</v>
      </c>
      <c r="Q11" s="289" t="s">
        <v>19</v>
      </c>
      <c r="R11" s="289" t="s">
        <v>20</v>
      </c>
      <c r="S11" s="465"/>
      <c r="T11" s="302" t="s">
        <v>18</v>
      </c>
      <c r="U11" s="289" t="s">
        <v>19</v>
      </c>
      <c r="V11" s="289" t="s">
        <v>20</v>
      </c>
      <c r="W11" s="465"/>
      <c r="X11" s="302" t="s">
        <v>18</v>
      </c>
      <c r="Y11" s="289" t="s">
        <v>19</v>
      </c>
      <c r="Z11" s="289" t="s">
        <v>20</v>
      </c>
      <c r="AA11" s="465"/>
      <c r="AB11" s="302" t="s">
        <v>18</v>
      </c>
      <c r="AC11" s="289" t="s">
        <v>19</v>
      </c>
      <c r="AD11" s="289" t="s">
        <v>20</v>
      </c>
      <c r="AE11" s="465"/>
      <c r="AF11" s="302" t="s">
        <v>18</v>
      </c>
      <c r="AG11" s="289" t="s">
        <v>19</v>
      </c>
      <c r="AH11" s="289" t="s">
        <v>20</v>
      </c>
      <c r="AI11" s="465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  <c r="CA11" s="321" t="s">
        <v>18</v>
      </c>
      <c r="CB11" s="289" t="s">
        <v>19</v>
      </c>
      <c r="CC11" s="322" t="s">
        <v>20</v>
      </c>
      <c r="CD11" s="321" t="s">
        <v>18</v>
      </c>
      <c r="CE11" s="289" t="s">
        <v>19</v>
      </c>
      <c r="CF11" s="322" t="s">
        <v>20</v>
      </c>
      <c r="CG11" s="321" t="s">
        <v>18</v>
      </c>
      <c r="CH11" s="289" t="s">
        <v>19</v>
      </c>
      <c r="CI11" s="322" t="s">
        <v>20</v>
      </c>
      <c r="CJ11" s="321" t="s">
        <v>18</v>
      </c>
      <c r="CK11" s="289" t="s">
        <v>19</v>
      </c>
      <c r="CL11" s="322" t="s">
        <v>20</v>
      </c>
      <c r="CM11" s="321" t="s">
        <v>18</v>
      </c>
      <c r="CN11" s="289" t="s">
        <v>19</v>
      </c>
      <c r="CO11" s="322" t="s">
        <v>20</v>
      </c>
      <c r="CP11" s="321" t="s">
        <v>18</v>
      </c>
      <c r="CQ11" s="289" t="s">
        <v>19</v>
      </c>
      <c r="CR11" s="322" t="s">
        <v>20</v>
      </c>
    </row>
    <row r="12" spans="2:96">
      <c r="B12" s="476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  <c r="CA12" s="323"/>
      <c r="CB12" s="324"/>
      <c r="CC12" s="325"/>
      <c r="CD12" s="323"/>
      <c r="CE12" s="324"/>
      <c r="CF12" s="326"/>
      <c r="CG12" s="323"/>
      <c r="CH12" s="324"/>
      <c r="CI12" s="325"/>
      <c r="CJ12" s="323"/>
      <c r="CK12" s="324"/>
      <c r="CL12" s="326"/>
      <c r="CM12" s="323"/>
      <c r="CN12" s="324"/>
      <c r="CO12" s="325"/>
      <c r="CP12" s="323"/>
      <c r="CQ12" s="324"/>
      <c r="CR12" s="326"/>
    </row>
    <row r="13" spans="2:96">
      <c r="B13" s="477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  <c r="CA13" s="323">
        <v>45.67</v>
      </c>
      <c r="CB13" s="324">
        <v>56.91</v>
      </c>
      <c r="CC13" s="327">
        <v>52.03</v>
      </c>
      <c r="CD13" s="323">
        <v>40.33</v>
      </c>
      <c r="CE13" s="324">
        <v>42.1</v>
      </c>
      <c r="CF13" s="328">
        <v>41.34</v>
      </c>
      <c r="CG13" s="323">
        <v>46.4</v>
      </c>
      <c r="CH13" s="324">
        <v>57.85</v>
      </c>
      <c r="CI13" s="327">
        <v>52.87</v>
      </c>
      <c r="CJ13" s="323">
        <v>40.33</v>
      </c>
      <c r="CK13" s="324">
        <v>42.1</v>
      </c>
      <c r="CL13" s="328">
        <v>41.34</v>
      </c>
      <c r="CM13" s="323">
        <v>46.75</v>
      </c>
      <c r="CN13" s="324">
        <v>58.28</v>
      </c>
      <c r="CO13" s="327">
        <v>53.27</v>
      </c>
      <c r="CP13" s="323">
        <v>40.33</v>
      </c>
      <c r="CQ13" s="324">
        <v>42.1</v>
      </c>
      <c r="CR13" s="328">
        <v>41.34</v>
      </c>
    </row>
    <row r="14" spans="2:96">
      <c r="B14" s="477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  <c r="CA14" s="323">
        <f>+CA13</f>
        <v>45.67</v>
      </c>
      <c r="CB14" s="324">
        <v>56.91</v>
      </c>
      <c r="CC14" s="327">
        <v>52.03</v>
      </c>
      <c r="CD14" s="323">
        <v>126.81</v>
      </c>
      <c r="CE14" s="324">
        <v>128.59</v>
      </c>
      <c r="CF14" s="328">
        <v>127.83</v>
      </c>
      <c r="CG14" s="323">
        <v>46.4</v>
      </c>
      <c r="CH14" s="324">
        <f>+CH13</f>
        <v>57.85</v>
      </c>
      <c r="CI14" s="327">
        <f>+CI13</f>
        <v>52.87</v>
      </c>
      <c r="CJ14" s="323">
        <v>126.81</v>
      </c>
      <c r="CK14" s="324">
        <v>128.59</v>
      </c>
      <c r="CL14" s="328">
        <v>127.83</v>
      </c>
      <c r="CM14" s="323">
        <v>46.75</v>
      </c>
      <c r="CN14" s="324">
        <f>+CN13</f>
        <v>58.28</v>
      </c>
      <c r="CO14" s="327">
        <f>+CO13</f>
        <v>53.27</v>
      </c>
      <c r="CP14" s="323">
        <v>126.81</v>
      </c>
      <c r="CQ14" s="324">
        <v>128.59</v>
      </c>
      <c r="CR14" s="328">
        <v>127.83</v>
      </c>
    </row>
    <row r="15" spans="2:96">
      <c r="B15" s="477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  <c r="CA15" s="323"/>
      <c r="CB15" s="324"/>
      <c r="CC15" s="327"/>
      <c r="CD15" s="323"/>
      <c r="CE15" s="324"/>
      <c r="CF15" s="328"/>
      <c r="CG15" s="323"/>
      <c r="CH15" s="324"/>
      <c r="CI15" s="327"/>
      <c r="CJ15" s="323"/>
      <c r="CK15" s="324"/>
      <c r="CL15" s="328"/>
      <c r="CM15" s="323"/>
      <c r="CN15" s="324"/>
      <c r="CO15" s="327"/>
      <c r="CP15" s="323"/>
      <c r="CQ15" s="324"/>
      <c r="CR15" s="328"/>
    </row>
    <row r="16" spans="2:96">
      <c r="B16" s="477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  <c r="CA16" s="323">
        <v>15.18</v>
      </c>
      <c r="CB16" s="324">
        <v>13.73</v>
      </c>
      <c r="CC16" s="327">
        <v>13.7</v>
      </c>
      <c r="CD16" s="323">
        <v>5.97</v>
      </c>
      <c r="CE16" s="324">
        <v>6.05</v>
      </c>
      <c r="CF16" s="328">
        <v>6.17</v>
      </c>
      <c r="CG16" s="323">
        <v>15.38</v>
      </c>
      <c r="CH16" s="324">
        <v>15.01</v>
      </c>
      <c r="CI16" s="327">
        <v>14.49</v>
      </c>
      <c r="CJ16" s="323">
        <v>5.97</v>
      </c>
      <c r="CK16" s="324">
        <v>6.05</v>
      </c>
      <c r="CL16" s="328">
        <v>6.17</v>
      </c>
      <c r="CM16" s="323">
        <v>15.82</v>
      </c>
      <c r="CN16" s="324">
        <v>15.63</v>
      </c>
      <c r="CO16" s="327">
        <v>14.82</v>
      </c>
      <c r="CP16" s="323">
        <v>5.97</v>
      </c>
      <c r="CQ16" s="324">
        <v>6.05</v>
      </c>
      <c r="CR16" s="328">
        <v>6.17</v>
      </c>
    </row>
    <row r="17" spans="2:96">
      <c r="B17" s="477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  <c r="CA17" s="323">
        <f t="shared" ref="CA17:CC19" si="5">+CA16</f>
        <v>15.18</v>
      </c>
      <c r="CB17" s="324">
        <f t="shared" si="5"/>
        <v>13.73</v>
      </c>
      <c r="CC17" s="327">
        <f t="shared" si="5"/>
        <v>13.7</v>
      </c>
      <c r="CD17" s="323">
        <v>8.51</v>
      </c>
      <c r="CE17" s="324">
        <v>8.59</v>
      </c>
      <c r="CF17" s="328">
        <v>8.7100000000000009</v>
      </c>
      <c r="CG17" s="323">
        <f t="shared" ref="CG17:CI19" si="6">+CG16</f>
        <v>15.38</v>
      </c>
      <c r="CH17" s="324">
        <f t="shared" si="6"/>
        <v>15.01</v>
      </c>
      <c r="CI17" s="327">
        <f t="shared" si="6"/>
        <v>14.49</v>
      </c>
      <c r="CJ17" s="323">
        <v>8.51</v>
      </c>
      <c r="CK17" s="324">
        <v>8.59</v>
      </c>
      <c r="CL17" s="328">
        <v>8.7100000000000009</v>
      </c>
      <c r="CM17" s="323">
        <f t="shared" ref="CM17:CO19" si="7">+CM16</f>
        <v>15.82</v>
      </c>
      <c r="CN17" s="324">
        <f t="shared" si="7"/>
        <v>15.63</v>
      </c>
      <c r="CO17" s="327">
        <f t="shared" si="7"/>
        <v>14.82</v>
      </c>
      <c r="CP17" s="323">
        <v>8.51</v>
      </c>
      <c r="CQ17" s="324">
        <v>8.59</v>
      </c>
      <c r="CR17" s="328">
        <v>8.7100000000000009</v>
      </c>
    </row>
    <row r="18" spans="2:96">
      <c r="B18" s="477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  <c r="CA18" s="323">
        <f t="shared" si="5"/>
        <v>15.18</v>
      </c>
      <c r="CB18" s="324">
        <f t="shared" si="5"/>
        <v>13.73</v>
      </c>
      <c r="CC18" s="327">
        <f t="shared" si="5"/>
        <v>13.7</v>
      </c>
      <c r="CD18" s="323">
        <v>13.83</v>
      </c>
      <c r="CE18" s="324">
        <v>12.89</v>
      </c>
      <c r="CF18" s="328">
        <v>13.04</v>
      </c>
      <c r="CG18" s="323">
        <f t="shared" si="6"/>
        <v>15.38</v>
      </c>
      <c r="CH18" s="324">
        <f t="shared" si="6"/>
        <v>15.01</v>
      </c>
      <c r="CI18" s="327">
        <f t="shared" si="6"/>
        <v>14.49</v>
      </c>
      <c r="CJ18" s="323">
        <v>13.83</v>
      </c>
      <c r="CK18" s="324">
        <v>12.89</v>
      </c>
      <c r="CL18" s="328">
        <v>13.04</v>
      </c>
      <c r="CM18" s="323">
        <f t="shared" si="7"/>
        <v>15.82</v>
      </c>
      <c r="CN18" s="324">
        <f t="shared" si="7"/>
        <v>15.63</v>
      </c>
      <c r="CO18" s="327">
        <f t="shared" si="7"/>
        <v>14.82</v>
      </c>
      <c r="CP18" s="323">
        <v>13.83</v>
      </c>
      <c r="CQ18" s="324">
        <v>12.89</v>
      </c>
      <c r="CR18" s="328">
        <v>13.04</v>
      </c>
    </row>
    <row r="19" spans="2:96">
      <c r="B19" s="478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  <c r="CA19" s="323">
        <f t="shared" si="5"/>
        <v>15.18</v>
      </c>
      <c r="CB19" s="324">
        <f t="shared" si="5"/>
        <v>13.73</v>
      </c>
      <c r="CC19" s="327">
        <f t="shared" si="5"/>
        <v>13.7</v>
      </c>
      <c r="CD19" s="323">
        <v>14.04</v>
      </c>
      <c r="CE19" s="324">
        <v>13.09</v>
      </c>
      <c r="CF19" s="328">
        <v>13.26</v>
      </c>
      <c r="CG19" s="323">
        <f t="shared" si="6"/>
        <v>15.38</v>
      </c>
      <c r="CH19" s="324">
        <f t="shared" si="6"/>
        <v>15.01</v>
      </c>
      <c r="CI19" s="327">
        <f t="shared" si="6"/>
        <v>14.49</v>
      </c>
      <c r="CJ19" s="323">
        <v>14.04</v>
      </c>
      <c r="CK19" s="324">
        <v>13.09</v>
      </c>
      <c r="CL19" s="328">
        <v>13.26</v>
      </c>
      <c r="CM19" s="323">
        <f t="shared" si="7"/>
        <v>15.82</v>
      </c>
      <c r="CN19" s="324">
        <f t="shared" si="7"/>
        <v>15.63</v>
      </c>
      <c r="CO19" s="327">
        <f t="shared" si="7"/>
        <v>14.82</v>
      </c>
      <c r="CP19" s="323">
        <v>14.04</v>
      </c>
      <c r="CQ19" s="324">
        <v>13.09</v>
      </c>
      <c r="CR19" s="328">
        <v>13.26</v>
      </c>
    </row>
    <row r="20" spans="2:96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  <c r="CA20" s="329"/>
      <c r="CB20" s="330"/>
      <c r="CC20" s="331"/>
      <c r="CD20" s="329"/>
      <c r="CE20" s="330"/>
      <c r="CF20" s="332"/>
      <c r="CG20" s="329"/>
      <c r="CH20" s="330"/>
      <c r="CI20" s="331"/>
      <c r="CJ20" s="329"/>
      <c r="CK20" s="330"/>
      <c r="CL20" s="332"/>
      <c r="CM20" s="329"/>
      <c r="CN20" s="330"/>
      <c r="CO20" s="331"/>
      <c r="CP20" s="329"/>
      <c r="CQ20" s="330"/>
      <c r="CR20" s="332"/>
    </row>
    <row r="21" spans="2:96">
      <c r="B21" s="479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  <c r="CA21" s="323">
        <v>45.67</v>
      </c>
      <c r="CB21" s="324">
        <v>56.91</v>
      </c>
      <c r="CC21" s="327">
        <v>52.03</v>
      </c>
      <c r="CD21" s="323">
        <v>127.18</v>
      </c>
      <c r="CE21" s="324">
        <v>128.96</v>
      </c>
      <c r="CF21" s="328">
        <v>128.19999999999999</v>
      </c>
      <c r="CG21" s="323">
        <v>46.4</v>
      </c>
      <c r="CH21" s="324">
        <v>57.85</v>
      </c>
      <c r="CI21" s="327">
        <v>52.87</v>
      </c>
      <c r="CJ21" s="323">
        <v>127.18</v>
      </c>
      <c r="CK21" s="324">
        <v>128.96</v>
      </c>
      <c r="CL21" s="328">
        <v>128.19999999999999</v>
      </c>
      <c r="CM21" s="323">
        <v>46.75</v>
      </c>
      <c r="CN21" s="324">
        <v>58.28</v>
      </c>
      <c r="CO21" s="327">
        <v>53.27</v>
      </c>
      <c r="CP21" s="323">
        <v>127.18</v>
      </c>
      <c r="CQ21" s="324">
        <v>128.96</v>
      </c>
      <c r="CR21" s="328">
        <v>128.19999999999999</v>
      </c>
    </row>
    <row r="22" spans="2:96">
      <c r="B22" s="479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  <c r="CA22" s="323"/>
      <c r="CB22" s="324"/>
      <c r="CC22" s="327"/>
      <c r="CD22" s="323"/>
      <c r="CE22" s="324"/>
      <c r="CF22" s="328"/>
      <c r="CG22" s="323"/>
      <c r="CH22" s="324"/>
      <c r="CI22" s="327"/>
      <c r="CJ22" s="323"/>
      <c r="CK22" s="324"/>
      <c r="CL22" s="328"/>
      <c r="CM22" s="323"/>
      <c r="CN22" s="324"/>
      <c r="CO22" s="327"/>
      <c r="CP22" s="323"/>
      <c r="CQ22" s="324"/>
      <c r="CR22" s="328"/>
    </row>
    <row r="23" spans="2:96">
      <c r="B23" s="479"/>
      <c r="C23" s="313" t="s">
        <v>223</v>
      </c>
      <c r="D23" s="290">
        <f t="shared" ref="D23:E26" si="8">D22</f>
        <v>10.46</v>
      </c>
      <c r="E23" s="290">
        <f t="shared" si="8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  <c r="CA23" s="323">
        <v>15.18</v>
      </c>
      <c r="CB23" s="324">
        <v>13.73</v>
      </c>
      <c r="CC23" s="327">
        <v>13.7</v>
      </c>
      <c r="CD23" s="323">
        <v>9.57</v>
      </c>
      <c r="CE23" s="324">
        <v>8.6199999999999992</v>
      </c>
      <c r="CF23" s="328">
        <v>8.7899999999999991</v>
      </c>
      <c r="CG23" s="323">
        <v>15.38</v>
      </c>
      <c r="CH23" s="324">
        <v>15.01</v>
      </c>
      <c r="CI23" s="327">
        <v>14.49</v>
      </c>
      <c r="CJ23" s="323">
        <v>9.57</v>
      </c>
      <c r="CK23" s="324">
        <v>8.6199999999999992</v>
      </c>
      <c r="CL23" s="328">
        <v>8.7899999999999991</v>
      </c>
      <c r="CM23" s="323">
        <v>15.82</v>
      </c>
      <c r="CN23" s="324">
        <v>15.63</v>
      </c>
      <c r="CO23" s="327">
        <v>14.82</v>
      </c>
      <c r="CP23" s="323">
        <v>9.57</v>
      </c>
      <c r="CQ23" s="324">
        <v>8.6199999999999992</v>
      </c>
      <c r="CR23" s="328">
        <v>8.7899999999999991</v>
      </c>
    </row>
    <row r="24" spans="2:96">
      <c r="B24" s="479"/>
      <c r="C24" s="313" t="s">
        <v>224</v>
      </c>
      <c r="D24" s="290">
        <f t="shared" si="8"/>
        <v>10.46</v>
      </c>
      <c r="E24" s="290">
        <f t="shared" si="8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9">+X23</f>
        <v>12.02</v>
      </c>
      <c r="Y24" s="290">
        <f t="shared" si="9"/>
        <v>11.14</v>
      </c>
      <c r="Z24" s="290">
        <f t="shared" si="9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10">+AF23</f>
        <v>12.72</v>
      </c>
      <c r="AG24" s="290">
        <f t="shared" si="10"/>
        <v>11.95</v>
      </c>
      <c r="AH24" s="290">
        <f t="shared" si="10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11">AX23</f>
        <v>13.83</v>
      </c>
      <c r="AY24" s="327">
        <f t="shared" si="11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12">+BI23</f>
        <v>16.649999999999999</v>
      </c>
      <c r="BJ24" s="324">
        <f t="shared" si="12"/>
        <v>15.34</v>
      </c>
      <c r="BK24" s="327">
        <f t="shared" si="12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3">+BO23</f>
        <v>17.190000000000001</v>
      </c>
      <c r="BP24" s="324">
        <f t="shared" si="13"/>
        <v>15.57</v>
      </c>
      <c r="BQ24" s="327">
        <f t="shared" si="13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  <c r="CA24" s="323">
        <f t="shared" ref="CA24:CC26" si="14">+CA23</f>
        <v>15.18</v>
      </c>
      <c r="CB24" s="324">
        <f t="shared" si="14"/>
        <v>13.73</v>
      </c>
      <c r="CC24" s="327">
        <f t="shared" si="14"/>
        <v>13.7</v>
      </c>
      <c r="CD24" s="323">
        <v>11.88</v>
      </c>
      <c r="CE24" s="324">
        <v>10.93</v>
      </c>
      <c r="CF24" s="328">
        <v>11.1</v>
      </c>
      <c r="CG24" s="323">
        <v>15.38</v>
      </c>
      <c r="CH24" s="324">
        <f t="shared" ref="CH24:CI26" si="15">+CH23</f>
        <v>15.01</v>
      </c>
      <c r="CI24" s="327">
        <f t="shared" si="15"/>
        <v>14.49</v>
      </c>
      <c r="CJ24" s="323">
        <v>11.88</v>
      </c>
      <c r="CK24" s="324">
        <v>10.93</v>
      </c>
      <c r="CL24" s="328">
        <v>11.1</v>
      </c>
      <c r="CM24" s="323">
        <f t="shared" ref="CM24:CO26" si="16">+CM23</f>
        <v>15.82</v>
      </c>
      <c r="CN24" s="324">
        <f t="shared" si="16"/>
        <v>15.63</v>
      </c>
      <c r="CO24" s="327">
        <f t="shared" si="16"/>
        <v>14.82</v>
      </c>
      <c r="CP24" s="323">
        <v>11.88</v>
      </c>
      <c r="CQ24" s="324">
        <v>10.93</v>
      </c>
      <c r="CR24" s="328">
        <v>11.1</v>
      </c>
    </row>
    <row r="25" spans="2:96">
      <c r="B25" s="479"/>
      <c r="C25" s="313" t="s">
        <v>225</v>
      </c>
      <c r="D25" s="290">
        <f t="shared" si="8"/>
        <v>10.46</v>
      </c>
      <c r="E25" s="290">
        <f t="shared" si="8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9"/>
        <v>12.02</v>
      </c>
      <c r="Y25" s="290">
        <f t="shared" si="9"/>
        <v>11.14</v>
      </c>
      <c r="Z25" s="290">
        <f t="shared" si="9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10"/>
        <v>12.72</v>
      </c>
      <c r="AG25" s="290">
        <f t="shared" si="10"/>
        <v>11.95</v>
      </c>
      <c r="AH25" s="290">
        <f t="shared" si="10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11"/>
        <v>13.83</v>
      </c>
      <c r="AY25" s="327">
        <f t="shared" si="11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12"/>
        <v>16.649999999999999</v>
      </c>
      <c r="BJ25" s="324">
        <f t="shared" si="12"/>
        <v>15.34</v>
      </c>
      <c r="BK25" s="327">
        <f t="shared" si="12"/>
        <v>16.22</v>
      </c>
      <c r="BL25" s="323">
        <v>14.22</v>
      </c>
      <c r="BM25" s="324">
        <v>13.26</v>
      </c>
      <c r="BN25" s="328">
        <v>13.43</v>
      </c>
      <c r="BO25" s="323">
        <f t="shared" si="13"/>
        <v>17.190000000000001</v>
      </c>
      <c r="BP25" s="324">
        <f t="shared" si="13"/>
        <v>15.57</v>
      </c>
      <c r="BQ25" s="327">
        <f t="shared" si="13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  <c r="CA25" s="323">
        <f t="shared" si="14"/>
        <v>15.18</v>
      </c>
      <c r="CB25" s="324">
        <f t="shared" si="14"/>
        <v>13.73</v>
      </c>
      <c r="CC25" s="327">
        <f t="shared" si="14"/>
        <v>13.7</v>
      </c>
      <c r="CD25" s="323">
        <v>14.22</v>
      </c>
      <c r="CE25" s="324">
        <v>13.26</v>
      </c>
      <c r="CF25" s="328">
        <v>13.43</v>
      </c>
      <c r="CG25" s="323">
        <f>+CG24</f>
        <v>15.38</v>
      </c>
      <c r="CH25" s="324">
        <f t="shared" si="15"/>
        <v>15.01</v>
      </c>
      <c r="CI25" s="327">
        <f t="shared" si="15"/>
        <v>14.49</v>
      </c>
      <c r="CJ25" s="323">
        <v>14.22</v>
      </c>
      <c r="CK25" s="324">
        <v>13.26</v>
      </c>
      <c r="CL25" s="328">
        <v>13.43</v>
      </c>
      <c r="CM25" s="323">
        <f t="shared" si="16"/>
        <v>15.82</v>
      </c>
      <c r="CN25" s="324">
        <f t="shared" si="16"/>
        <v>15.63</v>
      </c>
      <c r="CO25" s="327">
        <f t="shared" si="16"/>
        <v>14.82</v>
      </c>
      <c r="CP25" s="323">
        <v>14.22</v>
      </c>
      <c r="CQ25" s="324">
        <v>13.26</v>
      </c>
      <c r="CR25" s="328">
        <v>13.43</v>
      </c>
    </row>
    <row r="26" spans="2:96">
      <c r="B26" s="480"/>
      <c r="C26" s="314" t="s">
        <v>226</v>
      </c>
      <c r="D26" s="290">
        <f t="shared" si="8"/>
        <v>10.46</v>
      </c>
      <c r="E26" s="290">
        <f t="shared" si="8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9"/>
        <v>12.02</v>
      </c>
      <c r="Y26" s="290">
        <f t="shared" si="9"/>
        <v>11.14</v>
      </c>
      <c r="Z26" s="290">
        <f t="shared" si="9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10"/>
        <v>12.72</v>
      </c>
      <c r="AG26" s="290">
        <f t="shared" si="10"/>
        <v>11.95</v>
      </c>
      <c r="AH26" s="290">
        <f t="shared" si="10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11"/>
        <v>13.83</v>
      </c>
      <c r="AY26" s="327">
        <f t="shared" si="11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12"/>
        <v>16.649999999999999</v>
      </c>
      <c r="BJ26" s="324">
        <f t="shared" si="12"/>
        <v>15.34</v>
      </c>
      <c r="BK26" s="327">
        <f t="shared" si="12"/>
        <v>16.22</v>
      </c>
      <c r="BL26" s="323">
        <v>14.38</v>
      </c>
      <c r="BM26" s="324">
        <v>13.43</v>
      </c>
      <c r="BN26" s="328">
        <v>13.59</v>
      </c>
      <c r="BO26" s="323">
        <f t="shared" si="13"/>
        <v>17.190000000000001</v>
      </c>
      <c r="BP26" s="324">
        <f t="shared" si="13"/>
        <v>15.57</v>
      </c>
      <c r="BQ26" s="327">
        <f t="shared" si="13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  <c r="CA26" s="323">
        <f t="shared" si="14"/>
        <v>15.18</v>
      </c>
      <c r="CB26" s="324">
        <f t="shared" si="14"/>
        <v>13.73</v>
      </c>
      <c r="CC26" s="327">
        <f t="shared" si="14"/>
        <v>13.7</v>
      </c>
      <c r="CD26" s="323">
        <v>14.38</v>
      </c>
      <c r="CE26" s="324">
        <v>13.43</v>
      </c>
      <c r="CF26" s="328">
        <v>13.59</v>
      </c>
      <c r="CG26" s="323">
        <f>+CG25</f>
        <v>15.38</v>
      </c>
      <c r="CH26" s="324">
        <f t="shared" si="15"/>
        <v>15.01</v>
      </c>
      <c r="CI26" s="327">
        <f t="shared" si="15"/>
        <v>14.49</v>
      </c>
      <c r="CJ26" s="323">
        <v>14.38</v>
      </c>
      <c r="CK26" s="324">
        <v>13.43</v>
      </c>
      <c r="CL26" s="328">
        <v>13.59</v>
      </c>
      <c r="CM26" s="323">
        <f t="shared" si="16"/>
        <v>15.82</v>
      </c>
      <c r="CN26" s="324">
        <f t="shared" si="16"/>
        <v>15.63</v>
      </c>
      <c r="CO26" s="327">
        <f t="shared" si="16"/>
        <v>14.82</v>
      </c>
      <c r="CP26" s="323">
        <v>14.38</v>
      </c>
      <c r="CQ26" s="324">
        <v>13.43</v>
      </c>
      <c r="CR26" s="328">
        <v>13.59</v>
      </c>
    </row>
    <row r="27" spans="2:96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  <c r="CA27" s="329"/>
      <c r="CB27" s="330"/>
      <c r="CC27" s="331"/>
      <c r="CD27" s="329"/>
      <c r="CE27" s="330"/>
      <c r="CF27" s="332"/>
      <c r="CG27" s="329"/>
      <c r="CH27" s="330"/>
      <c r="CI27" s="331"/>
      <c r="CJ27" s="329"/>
      <c r="CK27" s="330"/>
      <c r="CL27" s="332"/>
      <c r="CM27" s="329"/>
      <c r="CN27" s="330"/>
      <c r="CO27" s="331"/>
      <c r="CP27" s="329"/>
      <c r="CQ27" s="330"/>
      <c r="CR27" s="332"/>
    </row>
    <row r="28" spans="2:96">
      <c r="B28" s="481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  <c r="CA28" s="333">
        <v>72.58</v>
      </c>
      <c r="CB28" s="334">
        <v>91.39</v>
      </c>
      <c r="CC28" s="335">
        <v>82.79</v>
      </c>
      <c r="CD28" s="333">
        <v>207.14</v>
      </c>
      <c r="CE28" s="334">
        <v>210.15</v>
      </c>
      <c r="CF28" s="336">
        <v>208.78</v>
      </c>
      <c r="CG28" s="333">
        <v>73.64</v>
      </c>
      <c r="CH28" s="334">
        <v>92.77</v>
      </c>
      <c r="CI28" s="335">
        <v>84.02</v>
      </c>
      <c r="CJ28" s="333">
        <v>207.14</v>
      </c>
      <c r="CK28" s="334">
        <v>210.15</v>
      </c>
      <c r="CL28" s="336">
        <v>208.78</v>
      </c>
      <c r="CM28" s="333">
        <v>74.2</v>
      </c>
      <c r="CN28" s="334">
        <v>93.47</v>
      </c>
      <c r="CO28" s="335">
        <v>84.66</v>
      </c>
      <c r="CP28" s="333">
        <v>207.14</v>
      </c>
      <c r="CQ28" s="334">
        <v>210.15</v>
      </c>
      <c r="CR28" s="336">
        <v>208.78</v>
      </c>
    </row>
    <row r="29" spans="2:96">
      <c r="B29" s="46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  <c r="CA29" s="337">
        <v>9.83</v>
      </c>
      <c r="CB29" s="338">
        <v>9.18</v>
      </c>
      <c r="CC29" s="335">
        <v>8.8000000000000007</v>
      </c>
      <c r="CD29" s="337">
        <v>9.83</v>
      </c>
      <c r="CE29" s="338">
        <v>9.02</v>
      </c>
      <c r="CF29" s="340">
        <v>9.07</v>
      </c>
      <c r="CG29" s="337">
        <v>9.86</v>
      </c>
      <c r="CH29" s="338">
        <v>10.27</v>
      </c>
      <c r="CI29" s="335">
        <v>9.4600000000000009</v>
      </c>
      <c r="CJ29" s="337">
        <v>9.83</v>
      </c>
      <c r="CK29" s="338">
        <v>9.02</v>
      </c>
      <c r="CL29" s="340">
        <v>9.07</v>
      </c>
      <c r="CM29" s="337">
        <v>10.16</v>
      </c>
      <c r="CN29" s="338">
        <v>10.7</v>
      </c>
      <c r="CO29" s="335">
        <v>9.65</v>
      </c>
      <c r="CP29" s="337">
        <v>9.83</v>
      </c>
      <c r="CQ29" s="338">
        <v>9.02</v>
      </c>
      <c r="CR29" s="340">
        <v>9.07</v>
      </c>
    </row>
    <row r="30" spans="2:96">
      <c r="B30" s="482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  <c r="CA30" s="341">
        <v>2407.37</v>
      </c>
      <c r="CB30" s="342">
        <v>1804.35</v>
      </c>
      <c r="CC30" s="339">
        <v>2141.7399999999998</v>
      </c>
      <c r="CD30" s="341">
        <v>1310.0999999999999</v>
      </c>
      <c r="CE30" s="342">
        <v>1189.1600000000001</v>
      </c>
      <c r="CF30" s="344">
        <v>1280.8800000000001</v>
      </c>
      <c r="CG30" s="341">
        <v>2488.14</v>
      </c>
      <c r="CH30" s="342">
        <v>1878.19</v>
      </c>
      <c r="CI30" s="339">
        <v>2202.1</v>
      </c>
      <c r="CJ30" s="341">
        <v>1310.0999999999999</v>
      </c>
      <c r="CK30" s="342">
        <v>1189.1600000000001</v>
      </c>
      <c r="CL30" s="344">
        <v>1280.8800000000001</v>
      </c>
      <c r="CM30" s="341">
        <v>2552.0700000000002</v>
      </c>
      <c r="CN30" s="342">
        <v>1947.86</v>
      </c>
      <c r="CO30" s="339">
        <v>2261.23</v>
      </c>
      <c r="CP30" s="341">
        <v>1310.0999999999999</v>
      </c>
      <c r="CQ30" s="342">
        <v>1189.1600000000001</v>
      </c>
      <c r="CR30" s="344">
        <v>1280.8800000000001</v>
      </c>
    </row>
    <row r="31" spans="2:96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  <c r="CA31" s="329"/>
      <c r="CB31" s="330"/>
      <c r="CC31" s="343"/>
      <c r="CD31" s="329"/>
      <c r="CE31" s="330"/>
      <c r="CF31" s="332"/>
      <c r="CG31" s="329"/>
      <c r="CH31" s="330"/>
      <c r="CI31" s="343"/>
      <c r="CJ31" s="329"/>
      <c r="CK31" s="330"/>
      <c r="CL31" s="332"/>
      <c r="CM31" s="329"/>
      <c r="CN31" s="330"/>
      <c r="CO31" s="343"/>
      <c r="CP31" s="329"/>
      <c r="CQ31" s="330"/>
      <c r="CR31" s="332"/>
    </row>
    <row r="32" spans="2:96">
      <c r="B32" s="467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  <c r="CA32" s="333">
        <v>72.58</v>
      </c>
      <c r="CB32" s="334">
        <v>91.39</v>
      </c>
      <c r="CC32" s="335">
        <v>82.79</v>
      </c>
      <c r="CD32" s="333">
        <v>207.14</v>
      </c>
      <c r="CE32" s="345">
        <v>210.15</v>
      </c>
      <c r="CF32" s="336">
        <v>208.78</v>
      </c>
      <c r="CG32" s="333">
        <v>73.64</v>
      </c>
      <c r="CH32" s="334">
        <v>92.77</v>
      </c>
      <c r="CI32" s="335">
        <v>84.02</v>
      </c>
      <c r="CJ32" s="333">
        <v>207.14</v>
      </c>
      <c r="CK32" s="345">
        <v>210.15</v>
      </c>
      <c r="CL32" s="336">
        <v>208.78</v>
      </c>
      <c r="CM32" s="333">
        <v>74.2</v>
      </c>
      <c r="CN32" s="334">
        <v>93.47</v>
      </c>
      <c r="CO32" s="335">
        <v>84.66</v>
      </c>
      <c r="CP32" s="333">
        <v>207.14</v>
      </c>
      <c r="CQ32" s="345">
        <v>210.15</v>
      </c>
      <c r="CR32" s="336">
        <v>208.78</v>
      </c>
    </row>
    <row r="33" spans="2:96">
      <c r="B33" s="458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  <c r="CA33" s="337">
        <v>9.83</v>
      </c>
      <c r="CB33" s="338">
        <v>9.18</v>
      </c>
      <c r="CC33" s="339">
        <v>8.8000000000000007</v>
      </c>
      <c r="CD33" s="337">
        <v>9.74</v>
      </c>
      <c r="CE33" s="338">
        <v>8.92</v>
      </c>
      <c r="CF33" s="340">
        <v>8.98</v>
      </c>
      <c r="CG33" s="337">
        <v>9.86</v>
      </c>
      <c r="CH33" s="338">
        <v>10.27</v>
      </c>
      <c r="CI33" s="339">
        <v>9.4600000000000009</v>
      </c>
      <c r="CJ33" s="337">
        <v>9.74</v>
      </c>
      <c r="CK33" s="338">
        <v>8.92</v>
      </c>
      <c r="CL33" s="340">
        <v>8.98</v>
      </c>
      <c r="CM33" s="337">
        <v>10.16</v>
      </c>
      <c r="CN33" s="338">
        <v>10.7</v>
      </c>
      <c r="CO33" s="339">
        <v>9.65</v>
      </c>
      <c r="CP33" s="337">
        <v>9.74</v>
      </c>
      <c r="CQ33" s="338">
        <v>8.92</v>
      </c>
      <c r="CR33" s="340">
        <v>8.98</v>
      </c>
    </row>
    <row r="34" spans="2:96">
      <c r="B34" s="458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  <c r="CA34" s="337">
        <v>1094.96</v>
      </c>
      <c r="CB34" s="338">
        <v>883.28</v>
      </c>
      <c r="CC34" s="339">
        <v>947.81</v>
      </c>
      <c r="CD34" s="337">
        <v>393.45</v>
      </c>
      <c r="CE34" s="338">
        <v>357.24</v>
      </c>
      <c r="CF34" s="340">
        <v>376.09</v>
      </c>
      <c r="CG34" s="337">
        <v>1123.07</v>
      </c>
      <c r="CH34" s="338">
        <v>907.2</v>
      </c>
      <c r="CI34" s="339">
        <v>971.49</v>
      </c>
      <c r="CJ34" s="337">
        <v>393.45</v>
      </c>
      <c r="CK34" s="338">
        <v>357.24</v>
      </c>
      <c r="CL34" s="340">
        <v>376.09</v>
      </c>
      <c r="CM34" s="337">
        <v>1149.78</v>
      </c>
      <c r="CN34" s="338">
        <v>930.93</v>
      </c>
      <c r="CO34" s="339">
        <v>992.95</v>
      </c>
      <c r="CP34" s="337">
        <v>393.45</v>
      </c>
      <c r="CQ34" s="338">
        <v>357.24</v>
      </c>
      <c r="CR34" s="340">
        <v>376.09</v>
      </c>
    </row>
    <row r="35" spans="2:96">
      <c r="B35" s="468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  <c r="CA35" s="341">
        <v>2571.2800000000002</v>
      </c>
      <c r="CB35" s="342">
        <v>1907.08</v>
      </c>
      <c r="CC35" s="343">
        <v>2296.0300000000002</v>
      </c>
      <c r="CD35" s="341">
        <v>1714.5</v>
      </c>
      <c r="CE35" s="342">
        <v>1579.29</v>
      </c>
      <c r="CF35" s="344">
        <v>1684.59</v>
      </c>
      <c r="CG35" s="341">
        <v>2660.32</v>
      </c>
      <c r="CH35" s="342">
        <v>1989.07</v>
      </c>
      <c r="CI35" s="343">
        <v>2361.6999999999998</v>
      </c>
      <c r="CJ35" s="341">
        <v>1714.5</v>
      </c>
      <c r="CK35" s="342">
        <v>1579.29</v>
      </c>
      <c r="CL35" s="344">
        <v>1684.59</v>
      </c>
      <c r="CM35" s="341">
        <v>2729.36</v>
      </c>
      <c r="CN35" s="342">
        <v>2066.0300000000002</v>
      </c>
      <c r="CO35" s="343">
        <v>2426.62</v>
      </c>
      <c r="CP35" s="341">
        <v>1714.5</v>
      </c>
      <c r="CQ35" s="342">
        <v>1579.29</v>
      </c>
      <c r="CR35" s="344">
        <v>1684.59</v>
      </c>
    </row>
    <row r="36" spans="2:96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  <c r="CA36" s="329"/>
      <c r="CB36" s="330"/>
      <c r="CC36" s="343"/>
      <c r="CD36" s="329"/>
      <c r="CE36" s="330"/>
      <c r="CF36" s="332"/>
      <c r="CG36" s="329"/>
      <c r="CH36" s="330"/>
      <c r="CI36" s="343"/>
      <c r="CJ36" s="329"/>
      <c r="CK36" s="330"/>
      <c r="CL36" s="332"/>
      <c r="CM36" s="329"/>
      <c r="CN36" s="330"/>
      <c r="CO36" s="343"/>
      <c r="CP36" s="329"/>
      <c r="CQ36" s="330"/>
      <c r="CR36" s="332"/>
    </row>
    <row r="37" spans="2:96">
      <c r="B37" s="46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  <c r="CA37" s="333">
        <v>97.44</v>
      </c>
      <c r="CB37" s="334">
        <v>100.76</v>
      </c>
      <c r="CC37" s="335">
        <v>92.02</v>
      </c>
      <c r="CD37" s="333">
        <v>211.19</v>
      </c>
      <c r="CE37" s="334">
        <v>211.68</v>
      </c>
      <c r="CF37" s="336">
        <v>210.29</v>
      </c>
      <c r="CG37" s="333">
        <v>98.7</v>
      </c>
      <c r="CH37" s="334">
        <v>102.12</v>
      </c>
      <c r="CI37" s="335">
        <v>93.27</v>
      </c>
      <c r="CJ37" s="333">
        <v>211.19</v>
      </c>
      <c r="CK37" s="334">
        <v>211.68</v>
      </c>
      <c r="CL37" s="336">
        <v>210.29</v>
      </c>
      <c r="CM37" s="333">
        <v>99.47</v>
      </c>
      <c r="CN37" s="334">
        <v>102.91</v>
      </c>
      <c r="CO37" s="335">
        <v>93.99</v>
      </c>
      <c r="CP37" s="333">
        <v>211.19</v>
      </c>
      <c r="CQ37" s="334">
        <v>211.68</v>
      </c>
      <c r="CR37" s="336">
        <v>210.29</v>
      </c>
    </row>
    <row r="38" spans="2:96">
      <c r="B38" s="46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  <c r="CA38" s="337">
        <v>8.91</v>
      </c>
      <c r="CB38" s="338">
        <v>8.1999999999999993</v>
      </c>
      <c r="CC38" s="339">
        <v>7.9</v>
      </c>
      <c r="CD38" s="337">
        <v>9.89</v>
      </c>
      <c r="CE38" s="338">
        <v>9.1300000000000008</v>
      </c>
      <c r="CF38" s="340">
        <v>9.19</v>
      </c>
      <c r="CG38" s="337">
        <v>8.94</v>
      </c>
      <c r="CH38" s="338">
        <v>9.18</v>
      </c>
      <c r="CI38" s="339">
        <v>8.48</v>
      </c>
      <c r="CJ38" s="337">
        <v>9.89</v>
      </c>
      <c r="CK38" s="338">
        <v>9.1300000000000008</v>
      </c>
      <c r="CL38" s="340">
        <v>9.19</v>
      </c>
      <c r="CM38" s="337">
        <v>9.2100000000000009</v>
      </c>
      <c r="CN38" s="338">
        <v>9.57</v>
      </c>
      <c r="CO38" s="339">
        <v>8.66</v>
      </c>
      <c r="CP38" s="337">
        <v>9.89</v>
      </c>
      <c r="CQ38" s="338">
        <v>9.1300000000000008</v>
      </c>
      <c r="CR38" s="340">
        <v>9.19</v>
      </c>
    </row>
    <row r="39" spans="2:96">
      <c r="B39" s="46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  <c r="CA39" s="346">
        <v>1145.49</v>
      </c>
      <c r="CB39" s="347">
        <v>697.84</v>
      </c>
      <c r="CC39" s="348">
        <v>1169.28</v>
      </c>
      <c r="CD39" s="346">
        <v>673.63</v>
      </c>
      <c r="CE39" s="347">
        <v>575.21</v>
      </c>
      <c r="CF39" s="349">
        <v>677.21</v>
      </c>
      <c r="CG39" s="346">
        <v>1192.8</v>
      </c>
      <c r="CH39" s="347">
        <v>737.57</v>
      </c>
      <c r="CI39" s="348">
        <v>1203.57</v>
      </c>
      <c r="CJ39" s="346">
        <v>673.63</v>
      </c>
      <c r="CK39" s="347">
        <v>575.21</v>
      </c>
      <c r="CL39" s="349">
        <v>677.21</v>
      </c>
      <c r="CM39" s="346">
        <v>1224.17</v>
      </c>
      <c r="CN39" s="347">
        <v>773.26</v>
      </c>
      <c r="CO39" s="348">
        <v>1238.02</v>
      </c>
      <c r="CP39" s="346">
        <v>673.63</v>
      </c>
      <c r="CQ39" s="347">
        <v>575.21</v>
      </c>
      <c r="CR39" s="349">
        <v>677.21</v>
      </c>
    </row>
    <row r="40" spans="2:96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  <c r="CA40" s="329"/>
      <c r="CB40" s="330"/>
      <c r="CC40" s="348"/>
      <c r="CD40" s="329"/>
      <c r="CE40" s="330"/>
      <c r="CF40" s="332"/>
      <c r="CG40" s="329"/>
      <c r="CH40" s="330"/>
      <c r="CI40" s="348"/>
      <c r="CJ40" s="329"/>
      <c r="CK40" s="330"/>
      <c r="CL40" s="332"/>
      <c r="CM40" s="329"/>
      <c r="CN40" s="330"/>
      <c r="CO40" s="348"/>
      <c r="CP40" s="329"/>
      <c r="CQ40" s="330"/>
      <c r="CR40" s="332"/>
    </row>
    <row r="41" spans="2:96">
      <c r="B41" s="458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  <c r="CA41" s="333">
        <v>97.44</v>
      </c>
      <c r="CB41" s="350">
        <v>100.76</v>
      </c>
      <c r="CC41" s="335">
        <v>92.02</v>
      </c>
      <c r="CD41" s="333">
        <v>211.19</v>
      </c>
      <c r="CE41" s="350">
        <v>211.68</v>
      </c>
      <c r="CF41" s="336">
        <v>210.29</v>
      </c>
      <c r="CG41" s="333">
        <v>98.7</v>
      </c>
      <c r="CH41" s="350">
        <v>102.12</v>
      </c>
      <c r="CI41" s="335">
        <v>93.27</v>
      </c>
      <c r="CJ41" s="333">
        <v>211.19</v>
      </c>
      <c r="CK41" s="350">
        <v>211.68</v>
      </c>
      <c r="CL41" s="336">
        <v>210.29</v>
      </c>
      <c r="CM41" s="333">
        <v>99.47</v>
      </c>
      <c r="CN41" s="350">
        <v>102.91</v>
      </c>
      <c r="CO41" s="335">
        <v>93.99</v>
      </c>
      <c r="CP41" s="333">
        <v>211.19</v>
      </c>
      <c r="CQ41" s="350">
        <v>211.68</v>
      </c>
      <c r="CR41" s="336">
        <v>210.29</v>
      </c>
    </row>
    <row r="42" spans="2:96">
      <c r="B42" s="458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  <c r="CA42" s="337">
        <v>8.91</v>
      </c>
      <c r="CB42" s="351">
        <v>8.1999999999999993</v>
      </c>
      <c r="CC42" s="339">
        <v>7.9</v>
      </c>
      <c r="CD42" s="337">
        <v>9.52</v>
      </c>
      <c r="CE42" s="351">
        <v>8.75</v>
      </c>
      <c r="CF42" s="340">
        <v>8.81</v>
      </c>
      <c r="CG42" s="337">
        <v>8.94</v>
      </c>
      <c r="CH42" s="351">
        <v>9.18</v>
      </c>
      <c r="CI42" s="339">
        <v>8.48</v>
      </c>
      <c r="CJ42" s="337">
        <v>9.52</v>
      </c>
      <c r="CK42" s="351">
        <v>8.75</v>
      </c>
      <c r="CL42" s="340">
        <v>8.81</v>
      </c>
      <c r="CM42" s="337">
        <v>9.2100000000000009</v>
      </c>
      <c r="CN42" s="351">
        <v>9.57</v>
      </c>
      <c r="CO42" s="339">
        <v>8.66</v>
      </c>
      <c r="CP42" s="337">
        <v>9.52</v>
      </c>
      <c r="CQ42" s="351">
        <v>8.75</v>
      </c>
      <c r="CR42" s="340">
        <v>8.81</v>
      </c>
    </row>
    <row r="43" spans="2:96">
      <c r="B43" s="458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  <c r="CA43" s="352">
        <v>1145.49</v>
      </c>
      <c r="CB43" s="353">
        <v>697.84</v>
      </c>
      <c r="CC43" s="348">
        <v>1169.28</v>
      </c>
      <c r="CD43" s="352">
        <v>546.82000000000005</v>
      </c>
      <c r="CE43" s="353">
        <v>448.41</v>
      </c>
      <c r="CF43" s="349">
        <v>550.4</v>
      </c>
      <c r="CG43" s="352">
        <v>1192.8</v>
      </c>
      <c r="CH43" s="353">
        <v>737.57</v>
      </c>
      <c r="CI43" s="348">
        <v>1203.57</v>
      </c>
      <c r="CJ43" s="352">
        <v>546.82000000000005</v>
      </c>
      <c r="CK43" s="353">
        <v>448.41</v>
      </c>
      <c r="CL43" s="349">
        <v>550.4</v>
      </c>
      <c r="CM43" s="352">
        <v>1224.17</v>
      </c>
      <c r="CN43" s="353">
        <v>773.26</v>
      </c>
      <c r="CO43" s="348">
        <v>1238.02</v>
      </c>
      <c r="CP43" s="352">
        <v>546.82000000000005</v>
      </c>
      <c r="CQ43" s="353">
        <v>448.41</v>
      </c>
      <c r="CR43" s="349">
        <v>550.4</v>
      </c>
    </row>
    <row r="44" spans="2:96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  <c r="CA44" s="329"/>
      <c r="CB44" s="330"/>
      <c r="CC44" s="348"/>
      <c r="CD44" s="329"/>
      <c r="CE44" s="330"/>
      <c r="CF44" s="332"/>
      <c r="CG44" s="329"/>
      <c r="CH44" s="330"/>
      <c r="CI44" s="348"/>
      <c r="CJ44" s="329"/>
      <c r="CK44" s="330"/>
      <c r="CL44" s="332"/>
      <c r="CM44" s="329"/>
      <c r="CN44" s="330"/>
      <c r="CO44" s="348"/>
      <c r="CP44" s="329"/>
      <c r="CQ44" s="330"/>
      <c r="CR44" s="332"/>
    </row>
    <row r="45" spans="2:96">
      <c r="B45" s="46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  <c r="CA45" s="333">
        <v>97.44</v>
      </c>
      <c r="CB45" s="354">
        <v>100.76</v>
      </c>
      <c r="CC45" s="331">
        <v>92.02</v>
      </c>
      <c r="CD45" s="333">
        <v>211.19</v>
      </c>
      <c r="CE45" s="354">
        <v>211.68</v>
      </c>
      <c r="CF45" s="336">
        <v>210.29</v>
      </c>
      <c r="CG45" s="333">
        <v>98.7</v>
      </c>
      <c r="CH45" s="354">
        <v>102.12</v>
      </c>
      <c r="CI45" s="331">
        <v>93.27</v>
      </c>
      <c r="CJ45" s="333">
        <v>211.19</v>
      </c>
      <c r="CK45" s="354">
        <v>211.68</v>
      </c>
      <c r="CL45" s="336">
        <v>210.29</v>
      </c>
      <c r="CM45" s="333">
        <v>99.47</v>
      </c>
      <c r="CN45" s="354">
        <v>102.91</v>
      </c>
      <c r="CO45" s="331">
        <v>93.99</v>
      </c>
      <c r="CP45" s="333">
        <v>211.19</v>
      </c>
      <c r="CQ45" s="354">
        <v>211.68</v>
      </c>
      <c r="CR45" s="336">
        <v>210.29</v>
      </c>
    </row>
    <row r="46" spans="2:96">
      <c r="B46" s="46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  <c r="CA46" s="337">
        <v>8.91</v>
      </c>
      <c r="CB46" s="351">
        <v>8.1999999999999993</v>
      </c>
      <c r="CC46" s="335">
        <v>7.9</v>
      </c>
      <c r="CD46" s="337">
        <v>9.42</v>
      </c>
      <c r="CE46" s="351">
        <v>8.64</v>
      </c>
      <c r="CF46" s="340">
        <v>8.6999999999999993</v>
      </c>
      <c r="CG46" s="337">
        <v>8.94</v>
      </c>
      <c r="CH46" s="351">
        <v>9.18</v>
      </c>
      <c r="CI46" s="335">
        <v>8.48</v>
      </c>
      <c r="CJ46" s="337">
        <v>9.42</v>
      </c>
      <c r="CK46" s="351">
        <v>8.64</v>
      </c>
      <c r="CL46" s="340">
        <v>8.6999999999999993</v>
      </c>
      <c r="CM46" s="337">
        <v>9.2100000000000009</v>
      </c>
      <c r="CN46" s="351">
        <v>9.57</v>
      </c>
      <c r="CO46" s="335">
        <v>8.66</v>
      </c>
      <c r="CP46" s="337">
        <v>9.42</v>
      </c>
      <c r="CQ46" s="351">
        <v>8.64</v>
      </c>
      <c r="CR46" s="340">
        <v>8.6999999999999993</v>
      </c>
    </row>
    <row r="47" spans="2:96">
      <c r="B47" s="46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  <c r="CA47" s="355">
        <v>325.19</v>
      </c>
      <c r="CB47" s="351">
        <v>217.65</v>
      </c>
      <c r="CC47" s="339">
        <v>426.54</v>
      </c>
      <c r="CD47" s="355">
        <v>142.59</v>
      </c>
      <c r="CE47" s="351">
        <v>122.73</v>
      </c>
      <c r="CF47" s="340">
        <v>160.56</v>
      </c>
      <c r="CG47" s="355">
        <v>332.71</v>
      </c>
      <c r="CH47" s="351">
        <v>222.93</v>
      </c>
      <c r="CI47" s="339">
        <v>436.6</v>
      </c>
      <c r="CJ47" s="355">
        <v>142.59</v>
      </c>
      <c r="CK47" s="351">
        <v>122.73</v>
      </c>
      <c r="CL47" s="340">
        <v>160.56</v>
      </c>
      <c r="CM47" s="355">
        <v>339.48</v>
      </c>
      <c r="CN47" s="351">
        <v>227.71</v>
      </c>
      <c r="CO47" s="339">
        <v>445.4</v>
      </c>
      <c r="CP47" s="355">
        <v>142.59</v>
      </c>
      <c r="CQ47" s="351">
        <v>122.73</v>
      </c>
      <c r="CR47" s="340">
        <v>160.56</v>
      </c>
    </row>
    <row r="48" spans="2:96">
      <c r="B48" s="46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  <c r="CA48" s="352">
        <v>1276.56</v>
      </c>
      <c r="CB48" s="353">
        <v>784.9</v>
      </c>
      <c r="CC48" s="348">
        <v>1339.9</v>
      </c>
      <c r="CD48" s="352">
        <v>1131.6099999999999</v>
      </c>
      <c r="CE48" s="353">
        <v>1025.25</v>
      </c>
      <c r="CF48" s="349">
        <v>1142.3599999999999</v>
      </c>
      <c r="CG48" s="352">
        <v>1325.88</v>
      </c>
      <c r="CH48" s="353">
        <v>826.74</v>
      </c>
      <c r="CI48" s="348">
        <v>1378.21</v>
      </c>
      <c r="CJ48" s="352">
        <v>1131.6099999999999</v>
      </c>
      <c r="CK48" s="353">
        <v>1025.25</v>
      </c>
      <c r="CL48" s="349">
        <v>1142.3599999999999</v>
      </c>
      <c r="CM48" s="352">
        <v>1359.96</v>
      </c>
      <c r="CN48" s="353">
        <v>864.34</v>
      </c>
      <c r="CO48" s="348">
        <v>1416.18</v>
      </c>
      <c r="CP48" s="352">
        <v>1131.6099999999999</v>
      </c>
      <c r="CQ48" s="353">
        <v>1025.25</v>
      </c>
      <c r="CR48" s="349">
        <v>1142.3599999999999</v>
      </c>
    </row>
  </sheetData>
  <mergeCells count="63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CM9:CR9"/>
    <mergeCell ref="CM10:CO10"/>
    <mergeCell ref="CP10:CR10"/>
    <mergeCell ref="CG9:CL9"/>
    <mergeCell ref="CG10:CI10"/>
    <mergeCell ref="CJ10:CL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G63" sqref="G63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304</v>
      </c>
    </row>
    <row r="2" spans="1:87">
      <c r="B2" s="167"/>
      <c r="C2" s="169" t="s">
        <v>212</v>
      </c>
      <c r="CC2" s="5" t="s">
        <v>312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92" t="s">
        <v>214</v>
      </c>
      <c r="C6" s="492" t="s">
        <v>215</v>
      </c>
      <c r="D6" s="490">
        <v>40179</v>
      </c>
      <c r="E6" s="491"/>
      <c r="F6" s="490">
        <v>40210</v>
      </c>
      <c r="G6" s="491"/>
      <c r="H6" s="490">
        <v>40238</v>
      </c>
      <c r="I6" s="491"/>
      <c r="J6" s="490">
        <v>40269</v>
      </c>
      <c r="K6" s="491"/>
      <c r="L6" s="490">
        <v>40299</v>
      </c>
      <c r="M6" s="491"/>
      <c r="N6" s="490">
        <v>40330</v>
      </c>
      <c r="O6" s="491"/>
      <c r="P6" s="490">
        <v>40360</v>
      </c>
      <c r="Q6" s="491"/>
      <c r="R6" s="490">
        <v>40391</v>
      </c>
      <c r="S6" s="491"/>
      <c r="T6" s="490">
        <v>40422</v>
      </c>
      <c r="U6" s="491"/>
      <c r="V6" s="490">
        <v>40452</v>
      </c>
      <c r="W6" s="491"/>
      <c r="X6" s="490">
        <v>40483</v>
      </c>
      <c r="Y6" s="491"/>
      <c r="Z6" s="490">
        <v>40513</v>
      </c>
      <c r="AA6" s="491"/>
      <c r="AB6" s="490">
        <v>40544</v>
      </c>
      <c r="AC6" s="491"/>
      <c r="AD6" s="490">
        <v>40575</v>
      </c>
      <c r="AE6" s="491"/>
      <c r="AF6" s="490">
        <v>40603</v>
      </c>
      <c r="AG6" s="491"/>
      <c r="AH6" s="490">
        <v>40634</v>
      </c>
      <c r="AI6" s="491"/>
      <c r="AJ6" s="490">
        <v>40664</v>
      </c>
      <c r="AK6" s="491"/>
      <c r="AL6" s="490">
        <v>40695</v>
      </c>
      <c r="AM6" s="491"/>
      <c r="AN6" s="490">
        <v>40725</v>
      </c>
      <c r="AO6" s="491"/>
      <c r="AP6" s="490">
        <v>40756</v>
      </c>
      <c r="AQ6" s="491"/>
      <c r="AR6" s="490">
        <v>40787</v>
      </c>
      <c r="AS6" s="491"/>
      <c r="AT6" s="490">
        <v>40817</v>
      </c>
      <c r="AU6" s="491"/>
      <c r="AV6" s="490">
        <v>40848</v>
      </c>
      <c r="AW6" s="491"/>
      <c r="AX6" s="490">
        <v>40878</v>
      </c>
      <c r="AY6" s="491"/>
      <c r="AZ6" s="490">
        <v>40909</v>
      </c>
      <c r="BA6" s="491"/>
      <c r="BB6" s="490">
        <v>40940</v>
      </c>
      <c r="BC6" s="491"/>
      <c r="BD6" s="490">
        <v>40969</v>
      </c>
      <c r="BE6" s="491"/>
      <c r="BF6" s="490">
        <v>41000</v>
      </c>
      <c r="BG6" s="491"/>
      <c r="BH6" s="490">
        <v>41030</v>
      </c>
      <c r="BI6" s="491"/>
      <c r="BJ6" s="490">
        <v>41061</v>
      </c>
      <c r="BK6" s="491"/>
      <c r="BL6" s="490">
        <v>41091</v>
      </c>
      <c r="BM6" s="491"/>
      <c r="BN6" s="490">
        <v>41122</v>
      </c>
      <c r="BO6" s="491"/>
      <c r="BP6" s="490">
        <v>41153</v>
      </c>
      <c r="BQ6" s="491"/>
      <c r="BR6" s="490">
        <v>41183</v>
      </c>
      <c r="BS6" s="491"/>
      <c r="BT6" s="490">
        <v>41214</v>
      </c>
      <c r="BU6" s="491"/>
      <c r="BV6" s="490">
        <v>41244</v>
      </c>
      <c r="BW6" s="491"/>
      <c r="BX6" s="490">
        <v>41275</v>
      </c>
      <c r="BY6" s="491"/>
      <c r="BZ6" s="490">
        <v>41306</v>
      </c>
      <c r="CA6" s="491"/>
      <c r="CB6" s="490">
        <v>41334</v>
      </c>
      <c r="CC6" s="491"/>
      <c r="CD6" s="490">
        <v>41365</v>
      </c>
      <c r="CE6" s="491"/>
      <c r="CF6" s="490">
        <v>41395</v>
      </c>
      <c r="CG6" s="491"/>
      <c r="CH6" s="490">
        <v>41426</v>
      </c>
      <c r="CI6" s="491"/>
    </row>
    <row r="7" spans="1:87" ht="12.75" customHeight="1">
      <c r="B7" s="492"/>
      <c r="C7" s="492"/>
      <c r="D7" s="486" t="s">
        <v>217</v>
      </c>
      <c r="E7" s="488" t="s">
        <v>216</v>
      </c>
      <c r="F7" s="486" t="s">
        <v>217</v>
      </c>
      <c r="G7" s="488" t="s">
        <v>216</v>
      </c>
      <c r="H7" s="486" t="s">
        <v>217</v>
      </c>
      <c r="I7" s="488" t="s">
        <v>216</v>
      </c>
      <c r="J7" s="486" t="s">
        <v>217</v>
      </c>
      <c r="K7" s="488" t="s">
        <v>216</v>
      </c>
      <c r="L7" s="486" t="s">
        <v>217</v>
      </c>
      <c r="M7" s="488" t="s">
        <v>216</v>
      </c>
      <c r="N7" s="486" t="s">
        <v>217</v>
      </c>
      <c r="O7" s="488" t="s">
        <v>216</v>
      </c>
      <c r="P7" s="486" t="s">
        <v>217</v>
      </c>
      <c r="Q7" s="488" t="s">
        <v>216</v>
      </c>
      <c r="R7" s="486" t="s">
        <v>217</v>
      </c>
      <c r="S7" s="488" t="s">
        <v>216</v>
      </c>
      <c r="T7" s="486" t="s">
        <v>217</v>
      </c>
      <c r="U7" s="488" t="s">
        <v>216</v>
      </c>
      <c r="V7" s="486" t="s">
        <v>217</v>
      </c>
      <c r="W7" s="488" t="s">
        <v>216</v>
      </c>
      <c r="X7" s="486" t="s">
        <v>217</v>
      </c>
      <c r="Y7" s="488" t="s">
        <v>216</v>
      </c>
      <c r="Z7" s="486" t="s">
        <v>217</v>
      </c>
      <c r="AA7" s="488" t="s">
        <v>216</v>
      </c>
      <c r="AB7" s="486" t="s">
        <v>217</v>
      </c>
      <c r="AC7" s="488" t="s">
        <v>216</v>
      </c>
      <c r="AD7" s="486" t="s">
        <v>217</v>
      </c>
      <c r="AE7" s="488" t="s">
        <v>216</v>
      </c>
      <c r="AF7" s="486" t="s">
        <v>217</v>
      </c>
      <c r="AG7" s="488" t="s">
        <v>216</v>
      </c>
      <c r="AH7" s="486" t="s">
        <v>217</v>
      </c>
      <c r="AI7" s="488" t="s">
        <v>216</v>
      </c>
      <c r="AJ7" s="486" t="s">
        <v>217</v>
      </c>
      <c r="AK7" s="488" t="s">
        <v>216</v>
      </c>
      <c r="AL7" s="486" t="s">
        <v>217</v>
      </c>
      <c r="AM7" s="488" t="s">
        <v>216</v>
      </c>
      <c r="AN7" s="486" t="s">
        <v>217</v>
      </c>
      <c r="AO7" s="488" t="s">
        <v>216</v>
      </c>
      <c r="AP7" s="486" t="s">
        <v>217</v>
      </c>
      <c r="AQ7" s="488" t="s">
        <v>216</v>
      </c>
      <c r="AR7" s="486" t="s">
        <v>217</v>
      </c>
      <c r="AS7" s="488" t="s">
        <v>216</v>
      </c>
      <c r="AT7" s="486" t="s">
        <v>217</v>
      </c>
      <c r="AU7" s="488" t="s">
        <v>216</v>
      </c>
      <c r="AV7" s="486" t="s">
        <v>217</v>
      </c>
      <c r="AW7" s="488" t="s">
        <v>216</v>
      </c>
      <c r="AX7" s="486" t="s">
        <v>217</v>
      </c>
      <c r="AY7" s="488" t="s">
        <v>216</v>
      </c>
      <c r="AZ7" s="486" t="s">
        <v>217</v>
      </c>
      <c r="BA7" s="488" t="s">
        <v>216</v>
      </c>
      <c r="BB7" s="486" t="s">
        <v>217</v>
      </c>
      <c r="BC7" s="488" t="s">
        <v>216</v>
      </c>
      <c r="BD7" s="486" t="s">
        <v>217</v>
      </c>
      <c r="BE7" s="488" t="s">
        <v>216</v>
      </c>
      <c r="BF7" s="486" t="s">
        <v>217</v>
      </c>
      <c r="BG7" s="488" t="s">
        <v>216</v>
      </c>
      <c r="BH7" s="486" t="s">
        <v>217</v>
      </c>
      <c r="BI7" s="488" t="s">
        <v>216</v>
      </c>
      <c r="BJ7" s="486" t="s">
        <v>217</v>
      </c>
      <c r="BK7" s="488" t="s">
        <v>216</v>
      </c>
      <c r="BL7" s="486" t="s">
        <v>217</v>
      </c>
      <c r="BM7" s="488" t="s">
        <v>216</v>
      </c>
      <c r="BN7" s="486" t="s">
        <v>217</v>
      </c>
      <c r="BO7" s="488" t="s">
        <v>216</v>
      </c>
      <c r="BP7" s="486" t="s">
        <v>217</v>
      </c>
      <c r="BQ7" s="488" t="s">
        <v>216</v>
      </c>
      <c r="BR7" s="486" t="s">
        <v>217</v>
      </c>
      <c r="BS7" s="488" t="s">
        <v>216</v>
      </c>
      <c r="BT7" s="486" t="s">
        <v>217</v>
      </c>
      <c r="BU7" s="488" t="s">
        <v>216</v>
      </c>
      <c r="BV7" s="486" t="s">
        <v>217</v>
      </c>
      <c r="BW7" s="488" t="s">
        <v>216</v>
      </c>
      <c r="BX7" s="486" t="s">
        <v>217</v>
      </c>
      <c r="BY7" s="488" t="s">
        <v>216</v>
      </c>
      <c r="BZ7" s="486" t="s">
        <v>217</v>
      </c>
      <c r="CA7" s="488" t="s">
        <v>216</v>
      </c>
      <c r="CB7" s="486" t="s">
        <v>217</v>
      </c>
      <c r="CC7" s="488" t="s">
        <v>216</v>
      </c>
      <c r="CD7" s="486" t="s">
        <v>217</v>
      </c>
      <c r="CE7" s="488" t="s">
        <v>216</v>
      </c>
      <c r="CF7" s="486" t="s">
        <v>217</v>
      </c>
      <c r="CG7" s="488" t="s">
        <v>216</v>
      </c>
      <c r="CH7" s="486" t="s">
        <v>217</v>
      </c>
      <c r="CI7" s="488" t="s">
        <v>216</v>
      </c>
    </row>
    <row r="8" spans="1:87">
      <c r="B8" s="492"/>
      <c r="C8" s="492"/>
      <c r="D8" s="487"/>
      <c r="E8" s="489"/>
      <c r="F8" s="487"/>
      <c r="G8" s="489"/>
      <c r="H8" s="487"/>
      <c r="I8" s="489"/>
      <c r="J8" s="487"/>
      <c r="K8" s="489"/>
      <c r="L8" s="487"/>
      <c r="M8" s="489"/>
      <c r="N8" s="487"/>
      <c r="O8" s="489"/>
      <c r="P8" s="487"/>
      <c r="Q8" s="489"/>
      <c r="R8" s="487"/>
      <c r="S8" s="489"/>
      <c r="T8" s="487"/>
      <c r="U8" s="489"/>
      <c r="V8" s="487"/>
      <c r="W8" s="489"/>
      <c r="X8" s="487"/>
      <c r="Y8" s="489"/>
      <c r="Z8" s="487"/>
      <c r="AA8" s="489"/>
      <c r="AB8" s="487"/>
      <c r="AC8" s="489"/>
      <c r="AD8" s="487"/>
      <c r="AE8" s="489"/>
      <c r="AF8" s="487"/>
      <c r="AG8" s="489"/>
      <c r="AH8" s="487"/>
      <c r="AI8" s="489"/>
      <c r="AJ8" s="487"/>
      <c r="AK8" s="489"/>
      <c r="AL8" s="487"/>
      <c r="AM8" s="489"/>
      <c r="AN8" s="487"/>
      <c r="AO8" s="489"/>
      <c r="AP8" s="487"/>
      <c r="AQ8" s="489"/>
      <c r="AR8" s="487"/>
      <c r="AS8" s="489"/>
      <c r="AT8" s="487"/>
      <c r="AU8" s="489"/>
      <c r="AV8" s="487"/>
      <c r="AW8" s="489"/>
      <c r="AX8" s="487"/>
      <c r="AY8" s="489"/>
      <c r="AZ8" s="487"/>
      <c r="BA8" s="489"/>
      <c r="BB8" s="487"/>
      <c r="BC8" s="489"/>
      <c r="BD8" s="487"/>
      <c r="BE8" s="489"/>
      <c r="BF8" s="487"/>
      <c r="BG8" s="489"/>
      <c r="BH8" s="487"/>
      <c r="BI8" s="489"/>
      <c r="BJ8" s="487"/>
      <c r="BK8" s="489"/>
      <c r="BL8" s="487"/>
      <c r="BM8" s="489"/>
      <c r="BN8" s="487"/>
      <c r="BO8" s="489"/>
      <c r="BP8" s="487"/>
      <c r="BQ8" s="489"/>
      <c r="BR8" s="487"/>
      <c r="BS8" s="489"/>
      <c r="BT8" s="487"/>
      <c r="BU8" s="489"/>
      <c r="BV8" s="487"/>
      <c r="BW8" s="489"/>
      <c r="BX8" s="487"/>
      <c r="BY8" s="489"/>
      <c r="BZ8" s="487"/>
      <c r="CA8" s="489"/>
      <c r="CB8" s="487"/>
      <c r="CC8" s="489"/>
      <c r="CD8" s="487"/>
      <c r="CE8" s="489"/>
      <c r="CF8" s="487"/>
      <c r="CG8" s="489"/>
      <c r="CH8" s="487"/>
      <c r="CI8" s="489"/>
    </row>
    <row r="9" spans="1:87">
      <c r="B9" s="483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4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4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4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4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4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4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4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4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4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4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4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4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4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4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4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4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5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3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4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4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4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4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4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4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4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4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5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3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4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5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3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4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4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5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3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4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5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3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4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5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3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4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4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5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I218"/>
  <sheetViews>
    <sheetView showGridLines="0" zoomScale="86" zoomScaleNormal="86" workbookViewId="0">
      <pane xSplit="11" ySplit="7" topLeftCell="GF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GL12" sqref="GL1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95" width="11.44140625" style="1" customWidth="1"/>
    <col min="196" max="203" width="10.44140625" style="1" customWidth="1"/>
    <col min="204" max="207" width="13.33203125" style="1" customWidth="1"/>
    <col min="208" max="208" width="11.5546875" style="1" bestFit="1" customWidth="1"/>
    <col min="209" max="209" width="11.5546875" style="1" customWidth="1"/>
    <col min="210" max="210" width="11.44140625" style="1" customWidth="1"/>
    <col min="211" max="211" width="12.33203125" style="1" customWidth="1"/>
    <col min="212" max="212" width="12.109375" style="1" customWidth="1"/>
    <col min="213" max="213" width="13.109375" style="1" customWidth="1"/>
    <col min="214" max="214" width="17" style="1" customWidth="1"/>
    <col min="215" max="215" width="13.6640625" style="1" customWidth="1"/>
    <col min="216" max="216" width="12.44140625" style="1" customWidth="1"/>
    <col min="217" max="217" width="14.33203125" style="1" customWidth="1"/>
    <col min="218" max="16384" width="11.44140625" style="1"/>
  </cols>
  <sheetData>
    <row r="1" spans="1:217" ht="13.8">
      <c r="A1" s="2"/>
    </row>
    <row r="2" spans="1:217" ht="15.6">
      <c r="A2" s="3"/>
      <c r="B2" s="306" t="s">
        <v>307</v>
      </c>
      <c r="H2" s="28" t="s">
        <v>312</v>
      </c>
    </row>
    <row r="3" spans="1:217" ht="13.8">
      <c r="A3" s="3"/>
      <c r="B3" s="4" t="s">
        <v>0</v>
      </c>
    </row>
    <row r="4" spans="1:217" ht="13.8">
      <c r="A4" s="3"/>
      <c r="B4" s="4" t="s">
        <v>1</v>
      </c>
    </row>
    <row r="5" spans="1:217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N5" s="45"/>
      <c r="GO5" s="45"/>
      <c r="GP5" s="45"/>
      <c r="GQ5" s="45"/>
      <c r="GR5" s="45"/>
      <c r="GS5" s="45"/>
    </row>
    <row r="6" spans="1:217" ht="12.75" customHeight="1">
      <c r="A6" s="3"/>
      <c r="B6" s="145"/>
      <c r="C6" s="424" t="s">
        <v>359</v>
      </c>
      <c r="D6" s="424" t="s">
        <v>360</v>
      </c>
      <c r="E6" s="423" t="s">
        <v>361</v>
      </c>
      <c r="F6" s="423"/>
      <c r="G6" s="7"/>
      <c r="H6" s="424" t="s">
        <v>362</v>
      </c>
      <c r="I6" s="423" t="s">
        <v>363</v>
      </c>
      <c r="J6" s="42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N6" s="421" t="s">
        <v>2</v>
      </c>
      <c r="GO6" s="421"/>
      <c r="GP6" s="421"/>
      <c r="GQ6" s="421"/>
      <c r="GR6" s="421"/>
      <c r="GS6" s="421"/>
      <c r="GT6" s="421"/>
      <c r="GU6" s="421"/>
    </row>
    <row r="7" spans="1:217" ht="13.8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3"/>
      <c r="GN7" s="14">
        <v>2009</v>
      </c>
      <c r="GO7" s="14">
        <v>2010</v>
      </c>
      <c r="GP7" s="14" t="s">
        <v>364</v>
      </c>
      <c r="GQ7" s="14" t="s">
        <v>365</v>
      </c>
      <c r="GR7" s="14" t="s">
        <v>366</v>
      </c>
      <c r="GS7" s="14" t="s">
        <v>367</v>
      </c>
      <c r="GT7" s="14" t="s">
        <v>368</v>
      </c>
      <c r="GU7" s="14" t="s">
        <v>369</v>
      </c>
      <c r="GV7" s="14" t="s">
        <v>370</v>
      </c>
      <c r="GW7" s="14" t="s">
        <v>371</v>
      </c>
      <c r="GX7" s="14" t="s">
        <v>372</v>
      </c>
      <c r="GY7" s="14" t="s">
        <v>373</v>
      </c>
      <c r="GZ7" s="14" t="s">
        <v>374</v>
      </c>
      <c r="HA7" s="14" t="s">
        <v>375</v>
      </c>
      <c r="HB7" s="14" t="s">
        <v>376</v>
      </c>
      <c r="HC7" s="14" t="s">
        <v>377</v>
      </c>
    </row>
    <row r="8" spans="1:217" ht="13.8">
      <c r="A8" s="15"/>
      <c r="B8" s="34" t="s">
        <v>17</v>
      </c>
      <c r="C8" s="25">
        <v>4497.1439628542239</v>
      </c>
      <c r="D8" s="25">
        <v>3947.5576862766397</v>
      </c>
      <c r="E8" s="25">
        <v>549.58627657758416</v>
      </c>
      <c r="F8" s="26">
        <v>0.13922184810324006</v>
      </c>
      <c r="G8" s="27"/>
      <c r="H8" s="25">
        <v>3811.0267849624852</v>
      </c>
      <c r="I8" s="25">
        <v>136.53090131415456</v>
      </c>
      <c r="J8" s="26">
        <v>3.5825227430275997E-2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37"/>
      <c r="GN8" s="25">
        <v>10225.76793856784</v>
      </c>
      <c r="GO8" s="25">
        <v>11091.743808709562</v>
      </c>
      <c r="GP8" s="25">
        <v>11122.742833652233</v>
      </c>
      <c r="GQ8" s="25">
        <v>11548.136464577725</v>
      </c>
      <c r="GR8" s="25">
        <v>11949.982625813313</v>
      </c>
      <c r="GS8" s="25">
        <v>12427.992697548396</v>
      </c>
      <c r="GT8" s="25">
        <v>13077.698328523471</v>
      </c>
      <c r="GU8" s="25">
        <v>13545.632313482376</v>
      </c>
      <c r="GV8" s="25">
        <v>13748.517453876153</v>
      </c>
      <c r="GW8" s="25">
        <v>14303.498556249369</v>
      </c>
      <c r="GX8" s="25">
        <v>15150.165641226589</v>
      </c>
      <c r="GY8" s="25">
        <v>15677.369436034473</v>
      </c>
      <c r="GZ8" s="25">
        <v>16602.28167538203</v>
      </c>
      <c r="HA8" s="25">
        <v>16956.594206651203</v>
      </c>
      <c r="HB8" s="25">
        <v>18977.580126136123</v>
      </c>
      <c r="HC8" s="25">
        <f>+C8</f>
        <v>4497.1439628542239</v>
      </c>
      <c r="HD8" s="260"/>
      <c r="HE8" s="260"/>
      <c r="HF8" s="260"/>
      <c r="HG8" s="260"/>
      <c r="HH8" s="260"/>
      <c r="HI8" s="260"/>
    </row>
    <row r="9" spans="1:217" ht="13.8">
      <c r="A9" s="15"/>
      <c r="B9" s="18" t="s">
        <v>18</v>
      </c>
      <c r="C9" s="19">
        <v>1316.624770209844</v>
      </c>
      <c r="D9" s="19">
        <v>1163.7471115746989</v>
      </c>
      <c r="E9" s="19">
        <v>152.87765863514505</v>
      </c>
      <c r="F9" s="20">
        <v>0.13136673519067385</v>
      </c>
      <c r="G9" s="22"/>
      <c r="H9" s="19">
        <v>1141.7302235533757</v>
      </c>
      <c r="I9" s="19">
        <v>22.016888021323211</v>
      </c>
      <c r="J9" s="20">
        <v>1.9283791886318517E-2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37"/>
      <c r="GN9" s="19">
        <v>3203.0999089999996</v>
      </c>
      <c r="GO9" s="19">
        <v>3388.15923954444</v>
      </c>
      <c r="GP9" s="19">
        <v>3419.0892499410606</v>
      </c>
      <c r="GQ9" s="19">
        <v>3542.8174388292086</v>
      </c>
      <c r="GR9" s="19">
        <v>3692.5957628929964</v>
      </c>
      <c r="GS9" s="19">
        <v>3789.2694130703007</v>
      </c>
      <c r="GT9" s="19">
        <v>3964.2544930701938</v>
      </c>
      <c r="GU9" s="19">
        <v>4069.9521991127331</v>
      </c>
      <c r="GV9" s="19">
        <v>4074.2175204788459</v>
      </c>
      <c r="GW9" s="19">
        <v>4230.9031395887951</v>
      </c>
      <c r="GX9" s="19">
        <v>4432.629708849995</v>
      </c>
      <c r="GY9" s="19">
        <v>4640.5165426304629</v>
      </c>
      <c r="GZ9" s="19">
        <v>4986.4566563735407</v>
      </c>
      <c r="HA9" s="19">
        <v>5133.0515069737594</v>
      </c>
      <c r="HB9" s="19">
        <v>5631.5487891300681</v>
      </c>
      <c r="HC9" s="19">
        <f t="shared" ref="HC9:HC11" si="0">+C9</f>
        <v>1316.624770209844</v>
      </c>
      <c r="HD9" s="260"/>
      <c r="HE9" s="260"/>
      <c r="HF9" s="260"/>
      <c r="HG9" s="260"/>
      <c r="HH9" s="260"/>
      <c r="HI9" s="260"/>
    </row>
    <row r="10" spans="1:217" ht="13.8">
      <c r="A10" s="15"/>
      <c r="B10" s="18" t="s">
        <v>19</v>
      </c>
      <c r="C10" s="19">
        <v>1600.7115099436805</v>
      </c>
      <c r="D10" s="19">
        <v>1449.8427734588772</v>
      </c>
      <c r="E10" s="19">
        <v>150.86873648480332</v>
      </c>
      <c r="F10" s="20">
        <v>0.10405868777403848</v>
      </c>
      <c r="G10" s="22"/>
      <c r="H10" s="19">
        <v>1340.0876755469992</v>
      </c>
      <c r="I10" s="19">
        <v>109.75509791187801</v>
      </c>
      <c r="J10" s="20">
        <v>8.1901430715776116E-2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37"/>
      <c r="GN10" s="19">
        <v>3901.926024538001</v>
      </c>
      <c r="GO10" s="19">
        <v>4129.4870024210768</v>
      </c>
      <c r="GP10" s="19">
        <v>4155.8124988210166</v>
      </c>
      <c r="GQ10" s="19">
        <v>4264.6211838304953</v>
      </c>
      <c r="GR10" s="19">
        <v>4380.0592145348865</v>
      </c>
      <c r="GS10" s="19">
        <v>4514.5252196790707</v>
      </c>
      <c r="GT10" s="19">
        <v>4691.1901336373721</v>
      </c>
      <c r="GU10" s="19">
        <v>4974.860479572736</v>
      </c>
      <c r="GV10" s="19">
        <v>5006.507931388237</v>
      </c>
      <c r="GW10" s="19">
        <v>5053.225517312826</v>
      </c>
      <c r="GX10" s="19">
        <v>5456.3866770179302</v>
      </c>
      <c r="GY10" s="19">
        <v>5548.5148812442912</v>
      </c>
      <c r="GZ10" s="19">
        <v>5815.8048014213264</v>
      </c>
      <c r="HA10" s="19">
        <v>5934.9303430332657</v>
      </c>
      <c r="HB10" s="19">
        <v>6809.1247168973177</v>
      </c>
      <c r="HC10" s="19">
        <f t="shared" si="0"/>
        <v>1600.7115099436805</v>
      </c>
      <c r="HD10" s="260"/>
      <c r="HE10" s="260"/>
      <c r="HF10" s="260"/>
      <c r="HG10" s="260"/>
      <c r="HH10" s="260"/>
      <c r="HI10" s="260"/>
    </row>
    <row r="11" spans="1:217" ht="13.8">
      <c r="A11" s="15"/>
      <c r="B11" s="18" t="s">
        <v>20</v>
      </c>
      <c r="C11" s="19">
        <v>1579.8076827006992</v>
      </c>
      <c r="D11" s="19">
        <v>1333.9678012430634</v>
      </c>
      <c r="E11" s="19">
        <v>245.83988145763578</v>
      </c>
      <c r="F11" s="20">
        <v>0.18429221547067995</v>
      </c>
      <c r="G11" s="22"/>
      <c r="H11" s="19">
        <v>1329.2088858621103</v>
      </c>
      <c r="I11" s="19">
        <v>4.7589153809531126</v>
      </c>
      <c r="J11" s="20">
        <v>3.5802614860391429E-3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37"/>
      <c r="GN11" s="19">
        <v>3120.7420050298401</v>
      </c>
      <c r="GO11" s="19">
        <v>3574.0975667440443</v>
      </c>
      <c r="GP11" s="19">
        <v>3547.8410848901567</v>
      </c>
      <c r="GQ11" s="19">
        <v>3740.6978419180205</v>
      </c>
      <c r="GR11" s="19">
        <v>3877.3276483854293</v>
      </c>
      <c r="GS11" s="19">
        <v>4124.198064799024</v>
      </c>
      <c r="GT11" s="19">
        <v>4422.2537018159055</v>
      </c>
      <c r="GU11" s="19">
        <v>4500.8196347969069</v>
      </c>
      <c r="GV11" s="19">
        <v>4667.7920020090696</v>
      </c>
      <c r="GW11" s="19">
        <v>5019.3698993477483</v>
      </c>
      <c r="GX11" s="19">
        <v>5261.1492553586631</v>
      </c>
      <c r="GY11" s="19">
        <v>5488.3380121597183</v>
      </c>
      <c r="GZ11" s="19">
        <v>5800.0202175871618</v>
      </c>
      <c r="HA11" s="19">
        <v>5888.6123566441784</v>
      </c>
      <c r="HB11" s="19">
        <v>6536.906620108738</v>
      </c>
      <c r="HC11" s="19">
        <f t="shared" si="0"/>
        <v>1579.8076827006992</v>
      </c>
      <c r="HD11" s="260"/>
      <c r="HE11" s="260"/>
      <c r="HF11" s="260"/>
      <c r="HG11" s="260"/>
      <c r="HH11" s="260"/>
      <c r="HI11" s="260"/>
    </row>
    <row r="12" spans="1:217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37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60"/>
      <c r="HE12" s="260"/>
      <c r="HF12" s="260"/>
      <c r="HG12" s="260"/>
      <c r="HH12" s="260"/>
      <c r="HI12" s="260"/>
    </row>
    <row r="13" spans="1:217" ht="13.8">
      <c r="A13" s="15"/>
      <c r="B13" s="34" t="s">
        <v>21</v>
      </c>
      <c r="C13" s="31">
        <v>15.113876058405548</v>
      </c>
      <c r="D13" s="31">
        <v>16.491096161703727</v>
      </c>
      <c r="E13" s="31">
        <v>-1.3772201032981783</v>
      </c>
      <c r="F13" s="26">
        <v>-8.3512950855044621E-2</v>
      </c>
      <c r="G13" s="27"/>
      <c r="H13" s="31">
        <v>15.027907238517049</v>
      </c>
      <c r="I13" s="31">
        <v>1.4631889231866779</v>
      </c>
      <c r="J13" s="26">
        <v>9.7364782731455365E-2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7"/>
      <c r="GN13" s="31">
        <v>12.816450679601788</v>
      </c>
      <c r="GO13" s="31">
        <v>14.283681131817039</v>
      </c>
      <c r="GP13" s="31">
        <v>17.94627133575618</v>
      </c>
      <c r="GQ13" s="31">
        <v>17.697531745495162</v>
      </c>
      <c r="GR13" s="31">
        <v>16.497003313742454</v>
      </c>
      <c r="GS13" s="31">
        <v>16.373913682844368</v>
      </c>
      <c r="GT13" s="31">
        <v>12.300884171495015</v>
      </c>
      <c r="GU13" s="31">
        <v>10.385400846819378</v>
      </c>
      <c r="GV13" s="31">
        <v>11.581268938830942</v>
      </c>
      <c r="GW13" s="31">
        <v>13.335628821083304</v>
      </c>
      <c r="GX13" s="31">
        <v>12.88526263526688</v>
      </c>
      <c r="GY13" s="31">
        <v>10.940195100867394</v>
      </c>
      <c r="GZ13" s="31">
        <v>12.552007935407719</v>
      </c>
      <c r="HA13" s="31">
        <v>17.091595106541245</v>
      </c>
      <c r="HB13" s="31">
        <v>16.041456207735216</v>
      </c>
      <c r="HC13" s="31">
        <f>+C13</f>
        <v>15.113876058405548</v>
      </c>
      <c r="HD13" s="260"/>
      <c r="HE13" s="260"/>
      <c r="HF13" s="260"/>
      <c r="HG13" s="260"/>
      <c r="HH13" s="260"/>
      <c r="HI13" s="260"/>
    </row>
    <row r="14" spans="1:217" ht="13.8">
      <c r="A14" s="15"/>
      <c r="B14" s="18" t="s">
        <v>18</v>
      </c>
      <c r="C14" s="22">
        <v>15.924443960603293</v>
      </c>
      <c r="D14" s="22">
        <v>17.42799345387208</v>
      </c>
      <c r="E14" s="22">
        <v>-1.5035494932687872</v>
      </c>
      <c r="F14" s="20">
        <v>-8.6272094217176493E-2</v>
      </c>
      <c r="G14" s="22"/>
      <c r="H14" s="22">
        <v>15.760604626222477</v>
      </c>
      <c r="I14" s="22">
        <v>1.6673888276496029</v>
      </c>
      <c r="J14" s="20">
        <v>0.10579472470716023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37"/>
      <c r="GN14" s="22">
        <v>13.374010791960817</v>
      </c>
      <c r="GO14" s="22">
        <v>15.273750095902841</v>
      </c>
      <c r="GP14" s="22">
        <v>19.933406488383206</v>
      </c>
      <c r="GQ14" s="22">
        <v>20.193520086411979</v>
      </c>
      <c r="GR14" s="22">
        <v>18.236614426687048</v>
      </c>
      <c r="GS14" s="22">
        <v>18.108798244181763</v>
      </c>
      <c r="GT14" s="22">
        <v>13.497026440240456</v>
      </c>
      <c r="GU14" s="22">
        <v>10.98710285157823</v>
      </c>
      <c r="GV14" s="22">
        <v>12.188787697467536</v>
      </c>
      <c r="GW14" s="22">
        <v>13.668423046467018</v>
      </c>
      <c r="GX14" s="22">
        <v>13.296175515174665</v>
      </c>
      <c r="GY14" s="22">
        <v>11.648634082390055</v>
      </c>
      <c r="GZ14" s="22">
        <v>12.702146627659683</v>
      </c>
      <c r="HA14" s="22">
        <v>17.676452640673112</v>
      </c>
      <c r="HB14" s="22">
        <v>16.484874590361471</v>
      </c>
      <c r="HC14" s="22">
        <f t="shared" ref="HC14:HC16" si="1">+C14</f>
        <v>15.924443960603293</v>
      </c>
      <c r="HD14" s="260"/>
      <c r="HE14" s="260"/>
      <c r="HF14" s="260"/>
      <c r="HG14" s="260"/>
      <c r="HH14" s="260"/>
      <c r="HI14" s="260"/>
    </row>
    <row r="15" spans="1:217" ht="13.8">
      <c r="A15" s="15"/>
      <c r="B15" s="18" t="s">
        <v>19</v>
      </c>
      <c r="C15" s="22">
        <v>15.087322101283519</v>
      </c>
      <c r="D15" s="22">
        <v>15.95574406837477</v>
      </c>
      <c r="E15" s="22">
        <v>-0.86842196709125119</v>
      </c>
      <c r="F15" s="20">
        <v>-5.4426917564597631E-2</v>
      </c>
      <c r="G15" s="22"/>
      <c r="H15" s="22">
        <v>14.783056324263521</v>
      </c>
      <c r="I15" s="22">
        <v>1.1726877441112489</v>
      </c>
      <c r="J15" s="20">
        <v>7.9326474741661462E-2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37"/>
      <c r="GN15" s="22">
        <v>13.479947897655089</v>
      </c>
      <c r="GO15" s="22">
        <v>15.213365377401564</v>
      </c>
      <c r="GP15" s="22">
        <v>19.443462336571173</v>
      </c>
      <c r="GQ15" s="22">
        <v>19.862842441547542</v>
      </c>
      <c r="GR15" s="22">
        <v>17.967029519686601</v>
      </c>
      <c r="GS15" s="22">
        <v>17.698238512879037</v>
      </c>
      <c r="GT15" s="22">
        <v>13.002244854834128</v>
      </c>
      <c r="GU15" s="22">
        <v>10.855550885044494</v>
      </c>
      <c r="GV15" s="22">
        <v>11.710473430295162</v>
      </c>
      <c r="GW15" s="22">
        <v>12.888382226297217</v>
      </c>
      <c r="GX15" s="22">
        <v>12.337920037805826</v>
      </c>
      <c r="GY15" s="22">
        <v>11.07081732340691</v>
      </c>
      <c r="GZ15" s="22">
        <v>12.773984110735917</v>
      </c>
      <c r="HA15" s="22">
        <v>16.905597439388039</v>
      </c>
      <c r="HB15" s="22">
        <v>16.209137840240476</v>
      </c>
      <c r="HC15" s="22">
        <f t="shared" si="1"/>
        <v>15.087322101283519</v>
      </c>
      <c r="HD15" s="260"/>
      <c r="HE15" s="260"/>
      <c r="HF15" s="260"/>
      <c r="HG15" s="260"/>
      <c r="HH15" s="260"/>
      <c r="HI15" s="260"/>
    </row>
    <row r="16" spans="1:217" ht="13.8">
      <c r="A16" s="15"/>
      <c r="B16" s="18" t="s">
        <v>20</v>
      </c>
      <c r="C16" s="22">
        <v>14.465247390250802</v>
      </c>
      <c r="D16" s="22">
        <v>16.255606854134776</v>
      </c>
      <c r="E16" s="22">
        <v>-1.7903594638839735</v>
      </c>
      <c r="F16" s="20">
        <v>-0.11013796531555374</v>
      </c>
      <c r="G16" s="22"/>
      <c r="H16" s="22">
        <v>14.645408245971886</v>
      </c>
      <c r="I16" s="22">
        <v>1.6101986081628894</v>
      </c>
      <c r="J16" s="20">
        <v>0.10994562808488202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37"/>
      <c r="GN16" s="22">
        <v>11.414592467535922</v>
      </c>
      <c r="GO16" s="22">
        <v>12.270968780625195</v>
      </c>
      <c r="GP16" s="22">
        <v>14.277494408776267</v>
      </c>
      <c r="GQ16" s="22">
        <v>12.864994703154069</v>
      </c>
      <c r="GR16" s="22">
        <v>13.179645684951316</v>
      </c>
      <c r="GS16" s="22">
        <v>13.330257037238027</v>
      </c>
      <c r="GT16" s="22">
        <v>10.484609207955788</v>
      </c>
      <c r="GU16" s="22">
        <v>9.3216325489078731</v>
      </c>
      <c r="GV16" s="22">
        <v>10.912424465812519</v>
      </c>
      <c r="GW16" s="22">
        <v>13.505374783101775</v>
      </c>
      <c r="GX16" s="22">
        <v>13.106713911551404</v>
      </c>
      <c r="GY16" s="22">
        <v>10.209139150980109</v>
      </c>
      <c r="GZ16" s="22">
        <v>12.200348784039729</v>
      </c>
      <c r="HA16" s="22">
        <v>16.769240613928432</v>
      </c>
      <c r="HB16" s="22">
        <v>15.484786575492917</v>
      </c>
      <c r="HC16" s="22">
        <f t="shared" si="1"/>
        <v>14.465247390250802</v>
      </c>
      <c r="HD16" s="260"/>
      <c r="HE16" s="260"/>
      <c r="HF16" s="260"/>
      <c r="HG16" s="260"/>
      <c r="HH16" s="260"/>
      <c r="HI16" s="260"/>
    </row>
    <row r="17" spans="1:217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37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60"/>
      <c r="HE17" s="260"/>
      <c r="HF17" s="260"/>
      <c r="HG17" s="260"/>
      <c r="HH17" s="260"/>
      <c r="HI17" s="260"/>
    </row>
    <row r="18" spans="1:217" ht="13.8">
      <c r="A18" s="15"/>
      <c r="B18" s="34" t="s">
        <v>22</v>
      </c>
      <c r="C18" s="25">
        <v>679.69276471385501</v>
      </c>
      <c r="D18" s="25">
        <v>650.99553408260738</v>
      </c>
      <c r="E18" s="25">
        <v>28.697230631247635</v>
      </c>
      <c r="F18" s="26">
        <v>4.4082069889601012E-2</v>
      </c>
      <c r="G18" s="27"/>
      <c r="H18" s="25">
        <v>572.71757007920087</v>
      </c>
      <c r="I18" s="25">
        <v>78.27796400340651</v>
      </c>
      <c r="J18" s="26">
        <v>0.13667812564678516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37"/>
      <c r="GN18" s="25">
        <v>1310.5805044570798</v>
      </c>
      <c r="GO18" s="25">
        <v>1584.3093175941322</v>
      </c>
      <c r="GP18" s="25">
        <v>1996.1176089056053</v>
      </c>
      <c r="GQ18" s="25">
        <v>2043.7351168317455</v>
      </c>
      <c r="GR18" s="25">
        <v>1971.3890297720695</v>
      </c>
      <c r="GS18" s="25">
        <v>2034.9487968067756</v>
      </c>
      <c r="GT18" s="25">
        <v>1608.6725236892119</v>
      </c>
      <c r="GU18" s="25">
        <v>1406.7682129914378</v>
      </c>
      <c r="GV18" s="25">
        <v>1592.2527814355096</v>
      </c>
      <c r="GW18" s="25">
        <v>1907.4614758904252</v>
      </c>
      <c r="GX18" s="25">
        <v>1952.1386325500107</v>
      </c>
      <c r="GY18" s="25">
        <v>1715.1348029859255</v>
      </c>
      <c r="GZ18" s="25">
        <v>2083.9197133526941</v>
      </c>
      <c r="HA18" s="25">
        <v>2898.1524256600533</v>
      </c>
      <c r="HB18" s="25">
        <v>3044.2802052219877</v>
      </c>
      <c r="HC18" s="25">
        <f>+C18</f>
        <v>679.69276471385501</v>
      </c>
      <c r="HD18" s="260"/>
      <c r="HE18" s="260"/>
      <c r="HF18" s="260"/>
      <c r="HG18" s="260"/>
      <c r="HH18" s="260"/>
      <c r="HI18" s="260"/>
    </row>
    <row r="19" spans="1:217" ht="13.8">
      <c r="A19" s="15"/>
      <c r="B19" s="18" t="s">
        <v>18</v>
      </c>
      <c r="C19" s="19">
        <v>209.66517370348848</v>
      </c>
      <c r="D19" s="19">
        <v>202.81777042486391</v>
      </c>
      <c r="E19" s="19">
        <v>6.8474032786245687</v>
      </c>
      <c r="F19" s="20">
        <v>3.3761357618124814E-2</v>
      </c>
      <c r="G19" s="22"/>
      <c r="H19" s="19">
        <v>179.94358643233357</v>
      </c>
      <c r="I19" s="19">
        <v>22.874183992530334</v>
      </c>
      <c r="J19" s="20">
        <v>0.12711864004740173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37"/>
      <c r="GN19" s="19">
        <v>428.38292750694706</v>
      </c>
      <c r="GO19" s="19">
        <v>517.49897509925984</v>
      </c>
      <c r="GP19" s="19">
        <v>681.54095839136403</v>
      </c>
      <c r="GQ19" s="19">
        <v>715.41955113488268</v>
      </c>
      <c r="GR19" s="19">
        <v>673.40445161497883</v>
      </c>
      <c r="GS19" s="19">
        <v>686.19115294139112</v>
      </c>
      <c r="GT19" s="19">
        <v>535.05647708810432</v>
      </c>
      <c r="GU19" s="19">
        <v>447.16983412658595</v>
      </c>
      <c r="GV19" s="19">
        <v>496.59772390419243</v>
      </c>
      <c r="GW19" s="19">
        <v>578.29773980525147</v>
      </c>
      <c r="GX19" s="19">
        <v>589.37022602647107</v>
      </c>
      <c r="GY19" s="19">
        <v>540.55679158380076</v>
      </c>
      <c r="GZ19" s="19">
        <v>633.38703601726354</v>
      </c>
      <c r="HA19" s="19">
        <v>907.34141865157403</v>
      </c>
      <c r="HB19" s="19">
        <v>928.35375538311177</v>
      </c>
      <c r="HC19" s="19">
        <f t="shared" ref="HC19:HC21" si="2">+C19</f>
        <v>209.66517370348848</v>
      </c>
      <c r="HD19" s="260"/>
      <c r="HE19" s="260"/>
      <c r="HF19" s="260"/>
      <c r="HG19" s="260"/>
      <c r="HH19" s="260"/>
      <c r="HI19" s="260"/>
    </row>
    <row r="20" spans="1:217" ht="13.8">
      <c r="A20" s="15"/>
      <c r="B20" s="18" t="s">
        <v>19</v>
      </c>
      <c r="C20" s="19">
        <v>241.50450141752205</v>
      </c>
      <c r="D20" s="19">
        <v>231.33320232692503</v>
      </c>
      <c r="E20" s="19">
        <v>10.171299090597017</v>
      </c>
      <c r="F20" s="20">
        <v>4.3968176588083191E-2</v>
      </c>
      <c r="G20" s="22"/>
      <c r="H20" s="19">
        <v>198.10591587062669</v>
      </c>
      <c r="I20" s="19">
        <v>33.227286456298344</v>
      </c>
      <c r="J20" s="20">
        <v>0.16772485723241837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37"/>
      <c r="GN20" s="19">
        <v>525.97759511276706</v>
      </c>
      <c r="GO20" s="19">
        <v>628.23394589062582</v>
      </c>
      <c r="GP20" s="19">
        <v>808.03383798678169</v>
      </c>
      <c r="GQ20" s="19">
        <v>847.07498647311093</v>
      </c>
      <c r="GR20" s="19">
        <v>786.96653205523603</v>
      </c>
      <c r="GS20" s="19">
        <v>798.99144110287818</v>
      </c>
      <c r="GT20" s="19">
        <v>609.96002778135141</v>
      </c>
      <c r="GU20" s="19">
        <v>540.04851081998686</v>
      </c>
      <c r="GV20" s="19">
        <v>586.28578109083946</v>
      </c>
      <c r="GW20" s="19">
        <v>651.27901942806193</v>
      </c>
      <c r="GX20" s="19">
        <v>673.20462516396265</v>
      </c>
      <c r="GY20" s="19">
        <v>614.26594666460335</v>
      </c>
      <c r="GZ20" s="19">
        <v>742.90998124497673</v>
      </c>
      <c r="HA20" s="19">
        <v>1003.3354321012956</v>
      </c>
      <c r="HB20" s="19">
        <v>1103.7004110757703</v>
      </c>
      <c r="HC20" s="19">
        <f t="shared" si="2"/>
        <v>241.50450141752205</v>
      </c>
      <c r="HD20" s="260"/>
      <c r="HE20" s="260"/>
      <c r="HF20" s="260"/>
      <c r="HG20" s="260"/>
      <c r="HH20" s="260"/>
      <c r="HI20" s="260"/>
    </row>
    <row r="21" spans="1:217" ht="13.8">
      <c r="A21" s="15"/>
      <c r="B21" s="18" t="s">
        <v>20</v>
      </c>
      <c r="C21" s="19">
        <v>228.52308959284454</v>
      </c>
      <c r="D21" s="19">
        <v>216.84456133081835</v>
      </c>
      <c r="E21" s="19">
        <v>11.678528262026191</v>
      </c>
      <c r="F21" s="20">
        <v>5.385668051968992E-2</v>
      </c>
      <c r="G21" s="22"/>
      <c r="H21" s="19">
        <v>194.66806777624055</v>
      </c>
      <c r="I21" s="19">
        <v>22.176493554577803</v>
      </c>
      <c r="J21" s="20">
        <v>0.11391952366871168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37"/>
      <c r="GN21" s="19">
        <v>356.21998183736565</v>
      </c>
      <c r="GO21" s="19">
        <v>438.57639660424644</v>
      </c>
      <c r="GP21" s="19">
        <v>506.54281252745943</v>
      </c>
      <c r="GQ21" s="19">
        <v>481.24057922375198</v>
      </c>
      <c r="GR21" s="19">
        <v>511.01804610185457</v>
      </c>
      <c r="GS21" s="19">
        <v>549.7662027625064</v>
      </c>
      <c r="GT21" s="19">
        <v>463.65601881975618</v>
      </c>
      <c r="GU21" s="19">
        <v>419.54986804486498</v>
      </c>
      <c r="GV21" s="19">
        <v>509.36927644047768</v>
      </c>
      <c r="GW21" s="19">
        <v>677.88471665711177</v>
      </c>
      <c r="GX21" s="19">
        <v>689.56378135957698</v>
      </c>
      <c r="GY21" s="19">
        <v>560.31206473752127</v>
      </c>
      <c r="GZ21" s="19">
        <v>707.6226960904537</v>
      </c>
      <c r="HA21" s="19">
        <v>987.47557490718373</v>
      </c>
      <c r="HB21" s="19">
        <v>1012.2260387631057</v>
      </c>
      <c r="HC21" s="19">
        <f t="shared" si="2"/>
        <v>228.52308959284454</v>
      </c>
      <c r="HD21" s="260"/>
      <c r="HE21" s="260"/>
      <c r="HF21" s="260"/>
      <c r="HG21" s="260"/>
      <c r="HH21" s="260"/>
      <c r="HI21" s="260"/>
    </row>
    <row r="22" spans="1:217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37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60"/>
      <c r="HE22" s="260"/>
      <c r="HF22" s="260"/>
      <c r="HG22" s="260"/>
      <c r="HH22" s="260"/>
      <c r="HI22" s="260"/>
    </row>
    <row r="23" spans="1:217" ht="13.8">
      <c r="A23" s="33"/>
      <c r="B23" s="34" t="s">
        <v>23</v>
      </c>
      <c r="C23" s="25">
        <v>3324.6868544491354</v>
      </c>
      <c r="D23" s="25">
        <v>2920.0030044850373</v>
      </c>
      <c r="E23" s="25">
        <v>404.68384996409804</v>
      </c>
      <c r="F23" s="26">
        <v>0.13859021697666604</v>
      </c>
      <c r="G23" s="27"/>
      <c r="H23" s="25">
        <v>3658.5205293774661</v>
      </c>
      <c r="I23" s="25">
        <v>-738.51752489242881</v>
      </c>
      <c r="J23" s="26">
        <v>-0.20186234270444151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37"/>
      <c r="GN23" s="25">
        <v>10225.76793856784</v>
      </c>
      <c r="GO23" s="25">
        <v>10236.360127687789</v>
      </c>
      <c r="GP23" s="25">
        <v>9885.4654741125287</v>
      </c>
      <c r="GQ23" s="25">
        <v>10190.302829846314</v>
      </c>
      <c r="GR23" s="25">
        <v>10940.576132615335</v>
      </c>
      <c r="GS23" s="25">
        <v>10055.774634001968</v>
      </c>
      <c r="GT23" s="25">
        <v>9419.7001674219446</v>
      </c>
      <c r="GU23" s="25">
        <v>8962.2019575501163</v>
      </c>
      <c r="GV23" s="25">
        <v>7462.5729950376444</v>
      </c>
      <c r="GW23" s="25">
        <v>7982.3813135656892</v>
      </c>
      <c r="GX23" s="25">
        <v>9226.8143193458127</v>
      </c>
      <c r="GY23" s="25">
        <v>13157.543446698102</v>
      </c>
      <c r="GZ23" s="25">
        <v>15388.7957167526</v>
      </c>
      <c r="HA23" s="25">
        <v>15389.225738045741</v>
      </c>
      <c r="HB23" s="25">
        <v>14039.424199141162</v>
      </c>
      <c r="HC23" s="25">
        <f>+C23</f>
        <v>3324.6868544491354</v>
      </c>
      <c r="HD23" s="260"/>
      <c r="HE23" s="260"/>
      <c r="HF23" s="260"/>
      <c r="HG23" s="260"/>
      <c r="HH23" s="260"/>
      <c r="HI23" s="260"/>
    </row>
    <row r="24" spans="1:217" ht="13.8">
      <c r="A24" s="33"/>
      <c r="B24" s="18" t="s">
        <v>18</v>
      </c>
      <c r="C24" s="19">
        <v>1099.4298771275246</v>
      </c>
      <c r="D24" s="19">
        <v>1145.890872403794</v>
      </c>
      <c r="E24" s="19">
        <v>-46.460995276269387</v>
      </c>
      <c r="F24" s="20">
        <v>-4.0545741654094664E-2</v>
      </c>
      <c r="G24" s="22"/>
      <c r="H24" s="19">
        <v>1385.2042646363677</v>
      </c>
      <c r="I24" s="19">
        <v>-239.31339223257373</v>
      </c>
      <c r="J24" s="20">
        <v>-0.17276397304147506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37"/>
      <c r="GN24" s="19">
        <v>3203.0999089999996</v>
      </c>
      <c r="GO24" s="19">
        <v>3291.7990120802929</v>
      </c>
      <c r="GP24" s="19">
        <v>3186.1597411203779</v>
      </c>
      <c r="GQ24" s="19">
        <v>3271.6096217655131</v>
      </c>
      <c r="GR24" s="19">
        <v>3185.0219025748356</v>
      </c>
      <c r="GS24" s="19">
        <v>2767.1746887172581</v>
      </c>
      <c r="GT24" s="19">
        <v>2383.9739980018489</v>
      </c>
      <c r="GU24" s="19">
        <v>2079.6845155497463</v>
      </c>
      <c r="GV24" s="19">
        <v>2411.84570492488</v>
      </c>
      <c r="GW24" s="19">
        <v>2842.3411212374299</v>
      </c>
      <c r="GX24" s="19">
        <v>3386.0864685901333</v>
      </c>
      <c r="GY24" s="19">
        <v>4309.1026449918072</v>
      </c>
      <c r="GZ24" s="19">
        <v>4945.0540769017198</v>
      </c>
      <c r="HA24" s="19">
        <v>5818.3191478436047</v>
      </c>
      <c r="HB24" s="19">
        <v>5118.9874946268319</v>
      </c>
      <c r="HC24" s="19">
        <f t="shared" ref="HC24:HC26" si="3">+C24</f>
        <v>1099.4298771275246</v>
      </c>
      <c r="HD24" s="260"/>
      <c r="HE24" s="260"/>
      <c r="HF24" s="260"/>
      <c r="HG24" s="260"/>
      <c r="HH24" s="260"/>
      <c r="HI24" s="260"/>
    </row>
    <row r="25" spans="1:217" ht="13.8">
      <c r="A25" s="33"/>
      <c r="B25" s="18" t="s">
        <v>19</v>
      </c>
      <c r="C25" s="19">
        <v>954.32420159691037</v>
      </c>
      <c r="D25" s="19">
        <v>973.4321923776431</v>
      </c>
      <c r="E25" s="19">
        <v>-19.107990780732734</v>
      </c>
      <c r="F25" s="20">
        <v>-1.9629503657631026E-2</v>
      </c>
      <c r="G25" s="22"/>
      <c r="H25" s="19">
        <v>1288.7348151561914</v>
      </c>
      <c r="I25" s="19">
        <v>-315.30262277854831</v>
      </c>
      <c r="J25" s="20">
        <v>-0.24466059197782627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37"/>
      <c r="GN25" s="19">
        <v>3901.926024538001</v>
      </c>
      <c r="GO25" s="19">
        <v>4040.9540211848398</v>
      </c>
      <c r="GP25" s="19">
        <v>3744.7731151844246</v>
      </c>
      <c r="GQ25" s="19">
        <v>3537.654304097342</v>
      </c>
      <c r="GR25" s="19">
        <v>4075.4352037333142</v>
      </c>
      <c r="GS25" s="19">
        <v>3625.30524810818</v>
      </c>
      <c r="GT25" s="19">
        <v>3286.1237194170994</v>
      </c>
      <c r="GU25" s="19">
        <v>3569.9443053987511</v>
      </c>
      <c r="GV25" s="19">
        <v>2770.6538502927415</v>
      </c>
      <c r="GW25" s="19">
        <v>3440.1676325529011</v>
      </c>
      <c r="GX25" s="19">
        <v>4026.2843794290966</v>
      </c>
      <c r="GY25" s="19">
        <v>4930.3153381982929</v>
      </c>
      <c r="GZ25" s="19">
        <v>5631.8089652196968</v>
      </c>
      <c r="HA25" s="19">
        <v>5363.7992986986383</v>
      </c>
      <c r="HB25" s="19">
        <v>4225.8394319988001</v>
      </c>
      <c r="HC25" s="19">
        <f t="shared" si="3"/>
        <v>954.32420159691037</v>
      </c>
      <c r="HD25" s="260"/>
      <c r="HE25" s="260"/>
      <c r="HF25" s="260"/>
      <c r="HG25" s="260"/>
      <c r="HH25" s="260"/>
      <c r="HI25" s="260"/>
    </row>
    <row r="26" spans="1:217" ht="13.8">
      <c r="A26" s="33"/>
      <c r="B26" s="18" t="s">
        <v>20</v>
      </c>
      <c r="C26" s="19">
        <v>1270.9327757247002</v>
      </c>
      <c r="D26" s="19">
        <v>800.67993970359964</v>
      </c>
      <c r="E26" s="19">
        <v>470.25283602110051</v>
      </c>
      <c r="F26" s="20">
        <v>0.58731686995328181</v>
      </c>
      <c r="G26" s="22"/>
      <c r="H26" s="19">
        <v>984.58144958490675</v>
      </c>
      <c r="I26" s="19">
        <v>-183.90150988130711</v>
      </c>
      <c r="J26" s="20">
        <v>-0.18678140844400309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37"/>
      <c r="GN26" s="19">
        <v>3120.7420050298401</v>
      </c>
      <c r="GO26" s="19">
        <v>2903.6070944226567</v>
      </c>
      <c r="GP26" s="19">
        <v>2954.5326178077266</v>
      </c>
      <c r="GQ26" s="19">
        <v>3381.0389039834586</v>
      </c>
      <c r="GR26" s="19">
        <v>3680.1190263071853</v>
      </c>
      <c r="GS26" s="19">
        <v>3663.29469717653</v>
      </c>
      <c r="GT26" s="19">
        <v>3749.6024500029962</v>
      </c>
      <c r="GU26" s="19">
        <v>3312.5731366016194</v>
      </c>
      <c r="GV26" s="19">
        <v>2280.0734398200234</v>
      </c>
      <c r="GW26" s="19">
        <v>1699.8725597753578</v>
      </c>
      <c r="GX26" s="19">
        <v>1814.4434713265828</v>
      </c>
      <c r="GY26" s="19">
        <v>3918.1254635080031</v>
      </c>
      <c r="GZ26" s="19">
        <v>4811.9326746311835</v>
      </c>
      <c r="HA26" s="19">
        <v>4207.1072915034993</v>
      </c>
      <c r="HB26" s="19">
        <v>4694.5972725155298</v>
      </c>
      <c r="HC26" s="19">
        <f t="shared" si="3"/>
        <v>1270.9327757247002</v>
      </c>
      <c r="HD26" s="260"/>
      <c r="HE26" s="260"/>
      <c r="HF26" s="260"/>
      <c r="HG26" s="260"/>
      <c r="HH26" s="260"/>
      <c r="HI26" s="260"/>
    </row>
    <row r="27" spans="1:217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37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60"/>
      <c r="HE27" s="260"/>
      <c r="HF27" s="260"/>
      <c r="HG27" s="260"/>
      <c r="HH27" s="260"/>
      <c r="HI27" s="260"/>
    </row>
    <row r="28" spans="1:217" ht="13.8">
      <c r="A28" s="33"/>
      <c r="B28" s="34" t="s">
        <v>24</v>
      </c>
      <c r="C28" s="31">
        <v>14.040850719684142</v>
      </c>
      <c r="D28" s="31">
        <v>15.049270456806104</v>
      </c>
      <c r="E28" s="31">
        <v>-1.0084197371219616</v>
      </c>
      <c r="F28" s="26">
        <v>-6.7007881878147726E-2</v>
      </c>
      <c r="G28" s="27"/>
      <c r="H28" s="31">
        <v>13.307509916757997</v>
      </c>
      <c r="I28" s="31">
        <v>1.7417605400481069</v>
      </c>
      <c r="J28" s="26">
        <v>0.13088553387848523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7"/>
      <c r="GN28" s="31">
        <v>12.816450679601788</v>
      </c>
      <c r="GO28" s="31">
        <v>13.700596600823165</v>
      </c>
      <c r="GP28" s="31">
        <v>16.907737071810509</v>
      </c>
      <c r="GQ28" s="31">
        <v>16.73524799104797</v>
      </c>
      <c r="GR28" s="31">
        <v>15.935542537094285</v>
      </c>
      <c r="GS28" s="31">
        <v>15.90997638131951</v>
      </c>
      <c r="GT28" s="31">
        <v>11.605560160522893</v>
      </c>
      <c r="GU28" s="31">
        <v>9.9945322174102991</v>
      </c>
      <c r="GV28" s="31">
        <v>10.577582974151754</v>
      </c>
      <c r="GW28" s="31">
        <v>11.106642690420813</v>
      </c>
      <c r="GX28" s="31">
        <v>10.599124847354355</v>
      </c>
      <c r="GY28" s="31">
        <v>9.5732726426087265</v>
      </c>
      <c r="GZ28" s="31">
        <v>10.847740208067254</v>
      </c>
      <c r="HA28" s="31">
        <v>15.443975105400751</v>
      </c>
      <c r="HB28" s="31">
        <v>14.420542621306778</v>
      </c>
      <c r="HC28" s="31">
        <f>+C28</f>
        <v>14.040850719684142</v>
      </c>
      <c r="HD28" s="260"/>
      <c r="HE28" s="260"/>
      <c r="HF28" s="260"/>
      <c r="HG28" s="260"/>
      <c r="HH28" s="260"/>
      <c r="HI28" s="260"/>
    </row>
    <row r="29" spans="1:217" ht="13.8">
      <c r="A29" s="33"/>
      <c r="B29" s="18" t="s">
        <v>18</v>
      </c>
      <c r="C29" s="22">
        <v>14.196902071762052</v>
      </c>
      <c r="D29" s="22">
        <v>14.809275317747565</v>
      </c>
      <c r="E29" s="22">
        <v>-0.61237324598551268</v>
      </c>
      <c r="F29" s="20">
        <v>-4.1350655777979847E-2</v>
      </c>
      <c r="G29" s="22"/>
      <c r="H29" s="22">
        <v>13.140435014934686</v>
      </c>
      <c r="I29" s="22">
        <v>1.6688403028128782</v>
      </c>
      <c r="J29" s="20">
        <v>0.12700038476018238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37"/>
      <c r="GN29" s="22">
        <v>13.374010791960817</v>
      </c>
      <c r="GO29" s="22">
        <v>14.72357236020542</v>
      </c>
      <c r="GP29" s="22">
        <v>19.262222017041015</v>
      </c>
      <c r="GQ29" s="22">
        <v>19.599548248796602</v>
      </c>
      <c r="GR29" s="22">
        <v>17.789224559494919</v>
      </c>
      <c r="GS29" s="22">
        <v>17.601568550114287</v>
      </c>
      <c r="GT29" s="22">
        <v>12.993527007958663</v>
      </c>
      <c r="GU29" s="22">
        <v>10.999568638993805</v>
      </c>
      <c r="GV29" s="22">
        <v>11.013411547260432</v>
      </c>
      <c r="GW29" s="22">
        <v>11.668935451824332</v>
      </c>
      <c r="GX29" s="22">
        <v>11.076389890945345</v>
      </c>
      <c r="GY29" s="22">
        <v>9.8650334508453827</v>
      </c>
      <c r="GZ29" s="22">
        <v>10.880918399301628</v>
      </c>
      <c r="HA29" s="22">
        <v>15.138251735613037</v>
      </c>
      <c r="HB29" s="22">
        <v>14.219977008633251</v>
      </c>
      <c r="HC29" s="22">
        <f t="shared" ref="HC29:HC31" si="4">+C29</f>
        <v>14.196902071762052</v>
      </c>
      <c r="HD29" s="260"/>
      <c r="HE29" s="260"/>
      <c r="HF29" s="260"/>
      <c r="HG29" s="260"/>
      <c r="HH29" s="260"/>
      <c r="HI29" s="260"/>
    </row>
    <row r="30" spans="1:217" ht="13.8">
      <c r="A30" s="33"/>
      <c r="B30" s="18" t="s">
        <v>19</v>
      </c>
      <c r="C30" s="22">
        <v>14.832465504127157</v>
      </c>
      <c r="D30" s="22">
        <v>15.066224919366638</v>
      </c>
      <c r="E30" s="22">
        <v>-0.23375941523948107</v>
      </c>
      <c r="F30" s="20">
        <v>-1.5515460341959901E-2</v>
      </c>
      <c r="G30" s="22"/>
      <c r="H30" s="22">
        <v>13.347939099060543</v>
      </c>
      <c r="I30" s="22">
        <v>1.7182858203060949</v>
      </c>
      <c r="J30" s="20">
        <v>0.1287304210450759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37"/>
      <c r="GN30" s="22">
        <v>13.479947897655089</v>
      </c>
      <c r="GO30" s="22">
        <v>14.913995341559133</v>
      </c>
      <c r="GP30" s="22">
        <v>18.569886517095412</v>
      </c>
      <c r="GQ30" s="22">
        <v>19.044913469429702</v>
      </c>
      <c r="GR30" s="22">
        <v>17.560425312320106</v>
      </c>
      <c r="GS30" s="22">
        <v>17.704673357502941</v>
      </c>
      <c r="GT30" s="22">
        <v>12.541863360348938</v>
      </c>
      <c r="GU30" s="22">
        <v>10.469340667815493</v>
      </c>
      <c r="GV30" s="22">
        <v>11.011647568945437</v>
      </c>
      <c r="GW30" s="22">
        <v>11.374979056393705</v>
      </c>
      <c r="GX30" s="22">
        <v>10.780832206808862</v>
      </c>
      <c r="GY30" s="22">
        <v>9.8537521059587831</v>
      </c>
      <c r="GZ30" s="22">
        <v>11.094015633668851</v>
      </c>
      <c r="HA30" s="22">
        <v>15.574374346592382</v>
      </c>
      <c r="HB30" s="22">
        <v>15.125036960914418</v>
      </c>
      <c r="HC30" s="22">
        <f t="shared" si="4"/>
        <v>14.832465504127157</v>
      </c>
      <c r="HD30" s="260"/>
      <c r="HE30" s="260"/>
      <c r="HF30" s="260"/>
      <c r="HG30" s="260"/>
      <c r="HH30" s="260"/>
      <c r="HI30" s="260"/>
    </row>
    <row r="31" spans="1:217" ht="13.8">
      <c r="A31" s="33"/>
      <c r="B31" s="18" t="s">
        <v>20</v>
      </c>
      <c r="C31" s="22">
        <v>13.311445763196264</v>
      </c>
      <c r="D31" s="22">
        <v>15.372126328158735</v>
      </c>
      <c r="E31" s="22">
        <v>-2.0606805649624711</v>
      </c>
      <c r="F31" s="20">
        <v>-0.13405305947738058</v>
      </c>
      <c r="G31" s="22"/>
      <c r="H31" s="22">
        <v>13.489648603012322</v>
      </c>
      <c r="I31" s="22">
        <v>1.8824777251464138</v>
      </c>
      <c r="J31" s="20">
        <v>0.13954979707373882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37"/>
      <c r="GN31" s="22">
        <v>11.414592467535922</v>
      </c>
      <c r="GO31" s="22">
        <v>10.852167441560914</v>
      </c>
      <c r="GP31" s="22">
        <v>12.261947204080469</v>
      </c>
      <c r="GQ31" s="22">
        <v>11.546999407800124</v>
      </c>
      <c r="GR31" s="22">
        <v>12.531815044502901</v>
      </c>
      <c r="GS31" s="22">
        <v>12.856098294944024</v>
      </c>
      <c r="GT31" s="22">
        <v>9.9025302758787568</v>
      </c>
      <c r="GU31" s="22">
        <v>8.8518560405778004</v>
      </c>
      <c r="GV31" s="22">
        <v>9.5891086673090413</v>
      </c>
      <c r="GW31" s="22">
        <v>9.6233844871697638</v>
      </c>
      <c r="GX31" s="22">
        <v>9.3052481043566448</v>
      </c>
      <c r="GY31" s="22">
        <v>8.8994607661717176</v>
      </c>
      <c r="GZ31" s="22">
        <v>10.525407331753062</v>
      </c>
      <c r="HA31" s="22">
        <v>15.700531618733422</v>
      </c>
      <c r="HB31" s="22">
        <v>14.005089072559485</v>
      </c>
      <c r="HC31" s="22">
        <f t="shared" si="4"/>
        <v>13.311445763196264</v>
      </c>
      <c r="HD31" s="260"/>
      <c r="HE31" s="260"/>
      <c r="HF31" s="260"/>
      <c r="HG31" s="260"/>
      <c r="HH31" s="260"/>
      <c r="HI31" s="260"/>
    </row>
    <row r="32" spans="1:217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37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60"/>
      <c r="HE32" s="260"/>
      <c r="HF32" s="260"/>
      <c r="HG32" s="260"/>
      <c r="HH32" s="260"/>
      <c r="HI32" s="260"/>
    </row>
    <row r="33" spans="1:217" ht="13.8">
      <c r="A33" s="33"/>
      <c r="B33" s="34" t="s">
        <v>25</v>
      </c>
      <c r="C33" s="25">
        <v>466.81431813016547</v>
      </c>
      <c r="D33" s="25">
        <v>439.43914949181732</v>
      </c>
      <c r="E33" s="25">
        <v>27.375168638348157</v>
      </c>
      <c r="F33" s="26">
        <v>6.2295698209879007E-2</v>
      </c>
      <c r="G33" s="27"/>
      <c r="H33" s="25">
        <v>486.85798225353352</v>
      </c>
      <c r="I33" s="25">
        <v>-47.418832761716203</v>
      </c>
      <c r="J33" s="26">
        <v>-9.7397669320788971E-2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37"/>
      <c r="GN33" s="25">
        <v>1310.5805044570798</v>
      </c>
      <c r="GO33" s="25">
        <v>1402.442407702011</v>
      </c>
      <c r="GP33" s="25">
        <v>1671.4085106875525</v>
      </c>
      <c r="GQ33" s="25">
        <v>1705.3724496135596</v>
      </c>
      <c r="GR33" s="25">
        <v>1743.4401634161018</v>
      </c>
      <c r="GS33" s="25">
        <v>1599.8713692284314</v>
      </c>
      <c r="GT33" s="25">
        <v>1093.2089698710295</v>
      </c>
      <c r="GU33" s="25">
        <v>895.73016203672285</v>
      </c>
      <c r="GV33" s="25">
        <v>789.35985055674848</v>
      </c>
      <c r="GW33" s="25">
        <v>886.57457068466056</v>
      </c>
      <c r="GX33" s="25">
        <v>977.96156914103176</v>
      </c>
      <c r="GY33" s="25">
        <v>1259.6075072221067</v>
      </c>
      <c r="GZ33" s="25">
        <v>1669.3365805035032</v>
      </c>
      <c r="HA33" s="25">
        <v>2376.7081918977092</v>
      </c>
      <c r="HB33" s="25">
        <v>2024.561150423209</v>
      </c>
      <c r="HC33" s="25">
        <f>+C33</f>
        <v>466.81431813016547</v>
      </c>
      <c r="HD33" s="260"/>
      <c r="HE33" s="260"/>
      <c r="HF33" s="260"/>
      <c r="HG33" s="260"/>
      <c r="HH33" s="260"/>
      <c r="HI33" s="260"/>
    </row>
    <row r="34" spans="1:217" ht="13.8">
      <c r="A34" s="33"/>
      <c r="B34" s="18" t="s">
        <v>18</v>
      </c>
      <c r="C34" s="19">
        <v>156.08498300348853</v>
      </c>
      <c r="D34" s="19">
        <v>169.69813413521729</v>
      </c>
      <c r="E34" s="19">
        <v>-13.613151131728756</v>
      </c>
      <c r="F34" s="20">
        <v>-8.0219804425673016E-2</v>
      </c>
      <c r="G34" s="22"/>
      <c r="H34" s="19">
        <v>182.02186621864581</v>
      </c>
      <c r="I34" s="19">
        <v>-12.323732083428524</v>
      </c>
      <c r="J34" s="20">
        <v>-6.7704679330257936E-2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37"/>
      <c r="GN34" s="19">
        <v>428.38292750694706</v>
      </c>
      <c r="GO34" s="19">
        <v>484.6704094961691</v>
      </c>
      <c r="GP34" s="19">
        <v>613.72516315218638</v>
      </c>
      <c r="GQ34" s="19">
        <v>641.22070633020371</v>
      </c>
      <c r="GR34" s="19">
        <v>566.59069851813501</v>
      </c>
      <c r="GS34" s="19">
        <v>487.06614973597988</v>
      </c>
      <c r="GT34" s="19">
        <v>309.76230529308219</v>
      </c>
      <c r="GU34" s="19">
        <v>228.75632576242012</v>
      </c>
      <c r="GV34" s="19">
        <v>265.62649336830151</v>
      </c>
      <c r="GW34" s="19">
        <v>331.67095075785568</v>
      </c>
      <c r="GX34" s="19">
        <v>375.05613930558576</v>
      </c>
      <c r="GY34" s="19">
        <v>425.09441735970495</v>
      </c>
      <c r="GZ34" s="19">
        <v>538.06729890901443</v>
      </c>
      <c r="HA34" s="19">
        <v>880.79179938194011</v>
      </c>
      <c r="HB34" s="19">
        <v>727.91884481074669</v>
      </c>
      <c r="HC34" s="19">
        <f t="shared" ref="HC34:HC36" si="5">+C34</f>
        <v>156.08498300348853</v>
      </c>
      <c r="HD34" s="260"/>
      <c r="HE34" s="260"/>
      <c r="HF34" s="260"/>
      <c r="HG34" s="260"/>
      <c r="HH34" s="260"/>
      <c r="HI34" s="260"/>
    </row>
    <row r="35" spans="1:217" ht="13.8">
      <c r="A35" s="33"/>
      <c r="B35" s="18" t="s">
        <v>19</v>
      </c>
      <c r="C35" s="19">
        <v>141.54980799939864</v>
      </c>
      <c r="D35" s="19">
        <v>146.65948354113746</v>
      </c>
      <c r="E35" s="19">
        <v>-5.1096755417388238</v>
      </c>
      <c r="F35" s="20">
        <v>-3.4840403214058624E-2</v>
      </c>
      <c r="G35" s="22"/>
      <c r="H35" s="19">
        <v>172.01953827543889</v>
      </c>
      <c r="I35" s="19">
        <v>-25.360054734301428</v>
      </c>
      <c r="J35" s="20">
        <v>-0.14742543195119343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37"/>
      <c r="GN35" s="19">
        <v>525.97759511276706</v>
      </c>
      <c r="GO35" s="19">
        <v>602.66769447405352</v>
      </c>
      <c r="GP35" s="19">
        <v>695.4001178124463</v>
      </c>
      <c r="GQ35" s="19">
        <v>673.74320106289429</v>
      </c>
      <c r="GR35" s="19">
        <v>715.66375510358932</v>
      </c>
      <c r="GS35" s="19">
        <v>641.84845238996479</v>
      </c>
      <c r="GT35" s="19">
        <v>412.14114674130894</v>
      </c>
      <c r="GU35" s="19">
        <v>373.74963098347473</v>
      </c>
      <c r="GV35" s="19">
        <v>305.09463734965379</v>
      </c>
      <c r="GW35" s="19">
        <v>391.31834770772764</v>
      </c>
      <c r="GX35" s="19">
        <v>434.06696311520636</v>
      </c>
      <c r="GY35" s="19">
        <v>485.82105146812324</v>
      </c>
      <c r="GZ35" s="19">
        <v>624.79376705983714</v>
      </c>
      <c r="HA35" s="19">
        <v>835.37818197922286</v>
      </c>
      <c r="HB35" s="19">
        <v>639.15977599871439</v>
      </c>
      <c r="HC35" s="19">
        <f t="shared" si="5"/>
        <v>141.54980799939864</v>
      </c>
      <c r="HD35" s="260"/>
      <c r="HE35" s="260"/>
      <c r="HF35" s="260"/>
      <c r="HG35" s="260"/>
      <c r="HH35" s="260"/>
      <c r="HI35" s="260"/>
    </row>
    <row r="36" spans="1:217" ht="13.8">
      <c r="A36" s="33"/>
      <c r="B36" s="18" t="s">
        <v>20</v>
      </c>
      <c r="C36" s="19">
        <v>169.17952712727828</v>
      </c>
      <c r="D36" s="19">
        <v>123.08153181546254</v>
      </c>
      <c r="E36" s="19">
        <v>46.097995311815737</v>
      </c>
      <c r="F36" s="20">
        <v>0.37453218717598474</v>
      </c>
      <c r="G36" s="22"/>
      <c r="H36" s="19">
        <v>132.81657775944885</v>
      </c>
      <c r="I36" s="19">
        <v>-9.7350459439863073</v>
      </c>
      <c r="J36" s="20">
        <v>-7.3296919015772011E-2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37"/>
      <c r="GN36" s="19">
        <v>356.21998183736565</v>
      </c>
      <c r="GO36" s="19">
        <v>315.10430373178838</v>
      </c>
      <c r="GP36" s="19">
        <v>362.28322972292</v>
      </c>
      <c r="GQ36" s="19">
        <v>390.40854222046175</v>
      </c>
      <c r="GR36" s="19">
        <v>461.18570979437749</v>
      </c>
      <c r="GS36" s="19">
        <v>470.95676710248671</v>
      </c>
      <c r="GT36" s="19">
        <v>371.30551783663833</v>
      </c>
      <c r="GU36" s="19">
        <v>293.22420529082797</v>
      </c>
      <c r="GV36" s="19">
        <v>218.63871983879326</v>
      </c>
      <c r="GW36" s="19">
        <v>163.58527221907735</v>
      </c>
      <c r="GX36" s="19">
        <v>168.83846672023975</v>
      </c>
      <c r="GY36" s="19">
        <v>348.69203839427854</v>
      </c>
      <c r="GZ36" s="19">
        <v>506.47551453465178</v>
      </c>
      <c r="HA36" s="19">
        <v>660.5382105365461</v>
      </c>
      <c r="HB36" s="19">
        <v>657.48252961374806</v>
      </c>
      <c r="HC36" s="19">
        <f t="shared" si="5"/>
        <v>169.17952712727828</v>
      </c>
      <c r="HD36" s="260"/>
      <c r="HE36" s="260"/>
      <c r="HF36" s="260"/>
      <c r="HG36" s="260"/>
      <c r="HH36" s="260"/>
      <c r="HI36" s="260"/>
    </row>
    <row r="37" spans="1:217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37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60"/>
      <c r="HE37" s="260"/>
      <c r="HF37" s="260"/>
      <c r="HG37" s="260"/>
      <c r="HH37" s="260"/>
      <c r="HI37" s="260"/>
    </row>
    <row r="38" spans="1:217" ht="13.8">
      <c r="A38" s="33"/>
      <c r="B38" s="34" t="s">
        <v>26</v>
      </c>
      <c r="C38" s="25">
        <v>1172.4571084050883</v>
      </c>
      <c r="D38" s="25">
        <v>1027.5546817916029</v>
      </c>
      <c r="E38" s="25">
        <v>144.90242661348543</v>
      </c>
      <c r="F38" s="26">
        <v>0.1410167548074808</v>
      </c>
      <c r="G38" s="27"/>
      <c r="H38" s="25">
        <v>152.50625558501912</v>
      </c>
      <c r="I38" s="25">
        <v>875.04842620658383</v>
      </c>
      <c r="J38" s="26">
        <v>5.7377871015839235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37"/>
      <c r="GN38" s="25">
        <v>0</v>
      </c>
      <c r="GO38" s="25">
        <v>855.38368102177242</v>
      </c>
      <c r="GP38" s="25">
        <v>1237.2773595397045</v>
      </c>
      <c r="GQ38" s="25">
        <v>1357.8336347314105</v>
      </c>
      <c r="GR38" s="25">
        <v>1009.4064931979793</v>
      </c>
      <c r="GS38" s="25">
        <v>2372.2180635464288</v>
      </c>
      <c r="GT38" s="25">
        <v>3657.9981611015278</v>
      </c>
      <c r="GU38" s="25">
        <v>4583.4303559322598</v>
      </c>
      <c r="GV38" s="25">
        <v>6285.9444588385086</v>
      </c>
      <c r="GW38" s="25">
        <v>6321.117242683682</v>
      </c>
      <c r="GX38" s="25">
        <v>5923.3513218807757</v>
      </c>
      <c r="GY38" s="25">
        <v>2519.825989336372</v>
      </c>
      <c r="GZ38" s="25">
        <v>1213.4859586294269</v>
      </c>
      <c r="HA38" s="25">
        <v>1567.3684686054617</v>
      </c>
      <c r="HB38" s="25">
        <v>4938.155926994963</v>
      </c>
      <c r="HC38" s="25">
        <f>+C38</f>
        <v>1172.4571084050883</v>
      </c>
      <c r="HD38" s="260"/>
      <c r="HE38" s="260"/>
      <c r="HF38" s="260"/>
      <c r="HG38" s="260"/>
      <c r="HH38" s="260"/>
      <c r="HI38" s="260"/>
    </row>
    <row r="39" spans="1:217" ht="13.8">
      <c r="A39" s="33"/>
      <c r="B39" s="18" t="s">
        <v>18</v>
      </c>
      <c r="C39" s="19">
        <v>217.19489308231942</v>
      </c>
      <c r="D39" s="19">
        <v>17.856239170904978</v>
      </c>
      <c r="E39" s="19">
        <v>199.33865391141444</v>
      </c>
      <c r="F39" s="20">
        <v>11.163529565409137</v>
      </c>
      <c r="G39" s="22"/>
      <c r="H39" s="19">
        <v>-243.47404108299199</v>
      </c>
      <c r="I39" s="19">
        <v>261.33028025389694</v>
      </c>
      <c r="J39" s="20">
        <v>-1.073339396230822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37"/>
      <c r="GN39" s="19">
        <v>0</v>
      </c>
      <c r="GO39" s="19">
        <v>96.360227464147385</v>
      </c>
      <c r="GP39" s="19">
        <v>232.92950882068203</v>
      </c>
      <c r="GQ39" s="19">
        <v>271.20781706369536</v>
      </c>
      <c r="GR39" s="19">
        <v>507.57386031816202</v>
      </c>
      <c r="GS39" s="19">
        <v>1022.0947243530427</v>
      </c>
      <c r="GT39" s="19">
        <v>1580.2804950683449</v>
      </c>
      <c r="GU39" s="19">
        <v>1990.267683562987</v>
      </c>
      <c r="GV39" s="19">
        <v>1662.3718155539664</v>
      </c>
      <c r="GW39" s="19">
        <v>1388.5620183513654</v>
      </c>
      <c r="GX39" s="19">
        <v>1046.5432402598619</v>
      </c>
      <c r="GY39" s="19">
        <v>331.41389763865686</v>
      </c>
      <c r="GZ39" s="19">
        <v>41.402579471820786</v>
      </c>
      <c r="HA39" s="19">
        <v>-685.26764086984474</v>
      </c>
      <c r="HB39" s="19">
        <v>512.5612945032367</v>
      </c>
      <c r="HC39" s="19">
        <f t="shared" ref="HC39:HC41" si="6">+C39</f>
        <v>217.19489308231942</v>
      </c>
      <c r="HD39" s="260"/>
      <c r="HE39" s="260"/>
      <c r="HF39" s="260"/>
      <c r="HG39" s="260"/>
      <c r="HH39" s="260"/>
      <c r="HI39" s="260"/>
    </row>
    <row r="40" spans="1:217" ht="13.8">
      <c r="A40" s="33"/>
      <c r="B40" s="18" t="s">
        <v>19</v>
      </c>
      <c r="C40" s="19">
        <v>646.38730834677006</v>
      </c>
      <c r="D40" s="19">
        <v>476.410581081234</v>
      </c>
      <c r="E40" s="19">
        <v>169.97672726553606</v>
      </c>
      <c r="F40" s="20">
        <v>0.35678621343750733</v>
      </c>
      <c r="G40" s="22"/>
      <c r="H40" s="19">
        <v>51.35286039080782</v>
      </c>
      <c r="I40" s="19">
        <v>425.05772069042621</v>
      </c>
      <c r="J40" s="20">
        <v>8.2771965856552701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37"/>
      <c r="GN40" s="19">
        <v>0</v>
      </c>
      <c r="GO40" s="19">
        <v>88.532981236236751</v>
      </c>
      <c r="GP40" s="19">
        <v>411.03938363659199</v>
      </c>
      <c r="GQ40" s="19">
        <v>726.96687973315409</v>
      </c>
      <c r="GR40" s="19">
        <v>304.62401080157269</v>
      </c>
      <c r="GS40" s="19">
        <v>889.21997157089106</v>
      </c>
      <c r="GT40" s="19">
        <v>1405.0664142202734</v>
      </c>
      <c r="GU40" s="19">
        <v>1404.9161741739854</v>
      </c>
      <c r="GV40" s="19">
        <v>2235.8540810954955</v>
      </c>
      <c r="GW40" s="19">
        <v>1613.0578847599254</v>
      </c>
      <c r="GX40" s="19">
        <v>1430.1022975888336</v>
      </c>
      <c r="GY40" s="19">
        <v>618.19954304599878</v>
      </c>
      <c r="GZ40" s="19">
        <v>183.99583620162892</v>
      </c>
      <c r="HA40" s="19">
        <v>571.1310443346274</v>
      </c>
      <c r="HB40" s="19">
        <v>2583.2852848985167</v>
      </c>
      <c r="HC40" s="19">
        <f t="shared" si="6"/>
        <v>646.38730834677006</v>
      </c>
      <c r="HD40" s="260"/>
      <c r="HE40" s="260"/>
      <c r="HF40" s="260"/>
      <c r="HG40" s="260"/>
      <c r="HH40" s="260"/>
      <c r="HI40" s="260"/>
    </row>
    <row r="41" spans="1:217" ht="13.8">
      <c r="A41" s="33"/>
      <c r="B41" s="18" t="s">
        <v>20</v>
      </c>
      <c r="C41" s="19">
        <v>308.8749069759989</v>
      </c>
      <c r="D41" s="19">
        <v>533.28786153946373</v>
      </c>
      <c r="E41" s="19">
        <v>-224.41295456346484</v>
      </c>
      <c r="F41" s="20">
        <v>-0.42081016791877252</v>
      </c>
      <c r="G41" s="22"/>
      <c r="H41" s="19">
        <v>344.62743627720329</v>
      </c>
      <c r="I41" s="19">
        <v>188.66042526226045</v>
      </c>
      <c r="J41" s="20">
        <v>0.54743298241208582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37"/>
      <c r="GN41" s="19">
        <v>0</v>
      </c>
      <c r="GO41" s="19">
        <v>670.49047232138821</v>
      </c>
      <c r="GP41" s="19">
        <v>593.30846708243052</v>
      </c>
      <c r="GQ41" s="19">
        <v>359.65893793456092</v>
      </c>
      <c r="GR41" s="19">
        <v>197.20862207824462</v>
      </c>
      <c r="GS41" s="19">
        <v>460.90336762249484</v>
      </c>
      <c r="GT41" s="19">
        <v>672.65125181290989</v>
      </c>
      <c r="GU41" s="19">
        <v>1188.2464981952876</v>
      </c>
      <c r="GV41" s="19">
        <v>2387.7185621890467</v>
      </c>
      <c r="GW41" s="19">
        <v>3319.4973395723905</v>
      </c>
      <c r="GX41" s="19">
        <v>3446.7057840320804</v>
      </c>
      <c r="GY41" s="19">
        <v>1570.2125486517164</v>
      </c>
      <c r="GZ41" s="19">
        <v>988.08754295597714</v>
      </c>
      <c r="HA41" s="19">
        <v>1681.5050651406789</v>
      </c>
      <c r="HB41" s="19">
        <v>1842.3093475932092</v>
      </c>
      <c r="HC41" s="19">
        <f t="shared" si="6"/>
        <v>308.8749069759989</v>
      </c>
      <c r="HD41" s="260"/>
      <c r="HE41" s="260"/>
      <c r="HF41" s="260"/>
      <c r="HG41" s="260"/>
      <c r="HH41" s="260"/>
      <c r="HI41" s="260"/>
    </row>
    <row r="42" spans="1:217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37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60"/>
      <c r="HE42" s="260"/>
      <c r="HF42" s="260"/>
      <c r="HG42" s="260"/>
      <c r="HH42" s="260"/>
      <c r="HI42" s="260"/>
    </row>
    <row r="43" spans="1:217" ht="13.8">
      <c r="A43" s="33"/>
      <c r="B43" s="34" t="s">
        <v>27</v>
      </c>
      <c r="C43" s="31">
        <v>18.156608464191194</v>
      </c>
      <c r="D43" s="31">
        <v>20.588333481380172</v>
      </c>
      <c r="E43" s="31">
        <v>-2.4317250171889775</v>
      </c>
      <c r="F43" s="26">
        <v>-0.11811179469130897</v>
      </c>
      <c r="G43" s="27"/>
      <c r="H43" s="31">
        <v>56.299059665655669</v>
      </c>
      <c r="I43" s="31">
        <v>-35.710726184275501</v>
      </c>
      <c r="J43" s="26">
        <v>-0.63430413218891202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7"/>
      <c r="GN43" s="31">
        <v>0</v>
      </c>
      <c r="GO43" s="31">
        <v>21.261442546446251</v>
      </c>
      <c r="GP43" s="31">
        <v>26.243840616210086</v>
      </c>
      <c r="GQ43" s="31">
        <v>24.91930222991688</v>
      </c>
      <c r="GR43" s="31">
        <v>22.582464833744538</v>
      </c>
      <c r="GS43" s="31">
        <v>18.340532612246864</v>
      </c>
      <c r="GT43" s="31">
        <v>14.091410960768815</v>
      </c>
      <c r="GU43" s="31">
        <v>11.149685088882972</v>
      </c>
      <c r="GV43" s="31">
        <v>12.772828906399791</v>
      </c>
      <c r="GW43" s="31">
        <v>16.150418763192224</v>
      </c>
      <c r="GX43" s="31">
        <v>16.446383313621507</v>
      </c>
      <c r="GY43" s="31">
        <v>18.0777282912217</v>
      </c>
      <c r="GZ43" s="31">
        <v>34.164641947521346</v>
      </c>
      <c r="HA43" s="31">
        <v>33.268771460375881</v>
      </c>
      <c r="HB43" s="31">
        <v>20.64979457664295</v>
      </c>
      <c r="HC43" s="31">
        <f>+C43</f>
        <v>18.156608464191194</v>
      </c>
      <c r="HD43" s="260"/>
      <c r="HE43" s="260"/>
      <c r="HF43" s="260"/>
      <c r="HG43" s="260"/>
      <c r="HH43" s="260"/>
      <c r="HI43" s="260"/>
    </row>
    <row r="44" spans="1:217" ht="13.8">
      <c r="A44" s="33"/>
      <c r="B44" s="18" t="s">
        <v>18</v>
      </c>
      <c r="C44" s="22">
        <v>24.66917612086414</v>
      </c>
      <c r="D44" s="22">
        <v>185.47934966962072</v>
      </c>
      <c r="E44" s="22">
        <v>-160.81017354875658</v>
      </c>
      <c r="F44" s="20">
        <v>-0.86699772149942655</v>
      </c>
      <c r="G44" s="22"/>
      <c r="H44" s="22">
        <v>0.85359399181443862</v>
      </c>
      <c r="I44" s="22">
        <v>184.62575567780627</v>
      </c>
      <c r="J44" s="20">
        <v>216.2922389898238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37"/>
      <c r="GN44" s="22">
        <v>0</v>
      </c>
      <c r="GO44" s="22">
        <v>34.068584588289013</v>
      </c>
      <c r="GP44" s="22">
        <v>29.114299679129523</v>
      </c>
      <c r="GQ44" s="22">
        <v>27.358667463206881</v>
      </c>
      <c r="GR44" s="22">
        <v>21.043982255092867</v>
      </c>
      <c r="GS44" s="22">
        <v>19.48204980036969</v>
      </c>
      <c r="GT44" s="22">
        <v>14.256593845086876</v>
      </c>
      <c r="GU44" s="22">
        <v>10.974077013256879</v>
      </c>
      <c r="GV44" s="22">
        <v>13.894077629012406</v>
      </c>
      <c r="GW44" s="22">
        <v>17.761308878390238</v>
      </c>
      <c r="GX44" s="22">
        <v>20.478283025139994</v>
      </c>
      <c r="GY44" s="22">
        <v>34.839327815390916</v>
      </c>
      <c r="GZ44" s="22">
        <v>230.22656637402326</v>
      </c>
      <c r="HA44" s="22">
        <v>-3.8743430575436411</v>
      </c>
      <c r="HB44" s="22">
        <v>39.104573974244815</v>
      </c>
      <c r="HC44" s="22">
        <f t="shared" ref="HC44:HC46" si="7">+C44</f>
        <v>24.66917612086414</v>
      </c>
      <c r="HD44" s="260"/>
      <c r="HE44" s="260"/>
      <c r="HF44" s="260"/>
      <c r="HG44" s="260"/>
      <c r="HH44" s="260"/>
      <c r="HI44" s="260"/>
    </row>
    <row r="45" spans="1:217" ht="13.8">
      <c r="A45" s="33"/>
      <c r="B45" s="18" t="s">
        <v>19</v>
      </c>
      <c r="C45" s="22">
        <v>15.463591584706721</v>
      </c>
      <c r="D45" s="22">
        <v>17.773265781296665</v>
      </c>
      <c r="E45" s="22">
        <v>-2.3096741965899437</v>
      </c>
      <c r="F45" s="20">
        <v>-0.12995215538949981</v>
      </c>
      <c r="G45" s="22"/>
      <c r="H45" s="22">
        <v>50.798295161484852</v>
      </c>
      <c r="I45" s="22">
        <v>-33.025029380188187</v>
      </c>
      <c r="J45" s="20">
        <v>-0.65012082148039663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37"/>
      <c r="GN45" s="22">
        <v>0</v>
      </c>
      <c r="GO45" s="22">
        <v>28.877657862161783</v>
      </c>
      <c r="GP45" s="22">
        <v>27.402172312013061</v>
      </c>
      <c r="GQ45" s="22">
        <v>23.843147499902763</v>
      </c>
      <c r="GR45" s="22">
        <v>23.406814441193948</v>
      </c>
      <c r="GS45" s="22">
        <v>17.67200397392169</v>
      </c>
      <c r="GT45" s="22">
        <v>14.078970149593955</v>
      </c>
      <c r="GU45" s="22">
        <v>11.836925426122789</v>
      </c>
      <c r="GV45" s="22">
        <v>12.576453272094176</v>
      </c>
      <c r="GW45" s="22">
        <v>16.116016305206848</v>
      </c>
      <c r="GX45" s="22">
        <v>16.721717212254301</v>
      </c>
      <c r="GY45" s="22">
        <v>20.777254956159471</v>
      </c>
      <c r="GZ45" s="22">
        <v>64.195047357323816</v>
      </c>
      <c r="HA45" s="22">
        <v>29.407830617532692</v>
      </c>
      <c r="HB45" s="22">
        <v>17.982552596598133</v>
      </c>
      <c r="HC45" s="22">
        <f t="shared" si="7"/>
        <v>15.463591584706721</v>
      </c>
      <c r="HD45" s="260"/>
      <c r="HE45" s="260"/>
      <c r="HF45" s="260"/>
      <c r="HG45" s="260"/>
      <c r="HH45" s="260"/>
      <c r="HI45" s="260"/>
    </row>
    <row r="46" spans="1:217" ht="13.8">
      <c r="A46" s="33"/>
      <c r="B46" s="18" t="s">
        <v>20</v>
      </c>
      <c r="C46" s="22">
        <v>19.212814354704939</v>
      </c>
      <c r="D46" s="22">
        <v>17.582067074372613</v>
      </c>
      <c r="E46" s="22">
        <v>1.6307472803323257</v>
      </c>
      <c r="F46" s="20">
        <v>9.2750600565577476E-2</v>
      </c>
      <c r="G46" s="22"/>
      <c r="H46" s="22">
        <v>17.947349370942437</v>
      </c>
      <c r="I46" s="22">
        <v>-0.36528229656982347</v>
      </c>
      <c r="J46" s="20">
        <v>-2.0352994139693513E-2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37"/>
      <c r="GN46" s="22">
        <v>0</v>
      </c>
      <c r="GO46" s="22">
        <v>18.415189770701748</v>
      </c>
      <c r="GP46" s="22">
        <v>24.314431835758207</v>
      </c>
      <c r="GQ46" s="22">
        <v>25.255047886455408</v>
      </c>
      <c r="GR46" s="22">
        <v>25.268842600454626</v>
      </c>
      <c r="GS46" s="22">
        <v>17.098906451160666</v>
      </c>
      <c r="GT46" s="22">
        <v>13.729328643069859</v>
      </c>
      <c r="GU46" s="22">
        <v>10.631267413445004</v>
      </c>
      <c r="GV46" s="22">
        <v>12.176081436295588</v>
      </c>
      <c r="GW46" s="22">
        <v>15.493292864162539</v>
      </c>
      <c r="GX46" s="22">
        <v>15.107913099277484</v>
      </c>
      <c r="GY46" s="22">
        <v>13.477158014369007</v>
      </c>
      <c r="GZ46" s="22">
        <v>20.35722269648771</v>
      </c>
      <c r="HA46" s="22">
        <v>19.443138837246686</v>
      </c>
      <c r="HB46" s="22">
        <v>19.255371504942644</v>
      </c>
      <c r="HC46" s="22">
        <f t="shared" si="7"/>
        <v>19.212814354704939</v>
      </c>
      <c r="HD46" s="260"/>
      <c r="HE46" s="260"/>
      <c r="HF46" s="260"/>
      <c r="HG46" s="260"/>
      <c r="HH46" s="260"/>
      <c r="HI46" s="260"/>
    </row>
    <row r="47" spans="1:217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37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60"/>
      <c r="HE47" s="260"/>
      <c r="HF47" s="260"/>
      <c r="HG47" s="260"/>
      <c r="HH47" s="260"/>
      <c r="HI47" s="260"/>
    </row>
    <row r="48" spans="1:217" ht="13.8">
      <c r="A48" s="33"/>
      <c r="B48" s="34" t="s">
        <v>28</v>
      </c>
      <c r="C48" s="25">
        <v>212.87844658368959</v>
      </c>
      <c r="D48" s="25">
        <v>211.55638459079006</v>
      </c>
      <c r="E48" s="25">
        <v>1.3220619928995347</v>
      </c>
      <c r="F48" s="26">
        <v>6.2492181243160158E-3</v>
      </c>
      <c r="G48" s="27"/>
      <c r="H48" s="25">
        <v>85.859587825667248</v>
      </c>
      <c r="I48" s="25">
        <v>125.69679676512281</v>
      </c>
      <c r="J48" s="26">
        <v>1.463980901240088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37"/>
      <c r="GN48" s="25">
        <v>0</v>
      </c>
      <c r="GO48" s="25">
        <v>181.86690989212121</v>
      </c>
      <c r="GP48" s="25">
        <v>324.70909821805265</v>
      </c>
      <c r="GQ48" s="25">
        <v>338.36266721818578</v>
      </c>
      <c r="GR48" s="25">
        <v>227.94886635596765</v>
      </c>
      <c r="GS48" s="25">
        <v>435.07742757834382</v>
      </c>
      <c r="GT48" s="25">
        <v>515.46355381818239</v>
      </c>
      <c r="GU48" s="25">
        <v>511.03805095471495</v>
      </c>
      <c r="GV48" s="25">
        <v>802.89293087876104</v>
      </c>
      <c r="GW48" s="25">
        <v>1020.8869052057645</v>
      </c>
      <c r="GX48" s="25">
        <v>974.17706340897894</v>
      </c>
      <c r="GY48" s="25">
        <v>455.52729576381836</v>
      </c>
      <c r="GZ48" s="25">
        <v>414.58313284919075</v>
      </c>
      <c r="HA48" s="25">
        <v>521.44423376234431</v>
      </c>
      <c r="HB48" s="25">
        <v>1019.7190547987782</v>
      </c>
      <c r="HC48" s="25">
        <f>+C48</f>
        <v>212.87844658368959</v>
      </c>
      <c r="HD48" s="260"/>
      <c r="HE48" s="260"/>
      <c r="HF48" s="260"/>
      <c r="HG48" s="260"/>
      <c r="HH48" s="260"/>
      <c r="HI48" s="260"/>
    </row>
    <row r="49" spans="1:217" ht="13.8">
      <c r="A49" s="33"/>
      <c r="B49" s="18" t="s">
        <v>18</v>
      </c>
      <c r="C49" s="19">
        <v>53.580190699999946</v>
      </c>
      <c r="D49" s="19">
        <v>33.119636289646628</v>
      </c>
      <c r="E49" s="19">
        <v>20.460554410353318</v>
      </c>
      <c r="F49" s="20">
        <v>0.61777714680850504</v>
      </c>
      <c r="G49" s="22"/>
      <c r="H49" s="19">
        <v>-2.0782797863122378</v>
      </c>
      <c r="I49" s="19">
        <v>35.197916075958865</v>
      </c>
      <c r="J49" s="20">
        <v>-16.936081613157153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37"/>
      <c r="GN49" s="19">
        <v>0</v>
      </c>
      <c r="GO49" s="19">
        <v>32.828565603090752</v>
      </c>
      <c r="GP49" s="19">
        <v>67.815795239177803</v>
      </c>
      <c r="GQ49" s="19">
        <v>74.198844804678856</v>
      </c>
      <c r="GR49" s="19">
        <v>106.81375309684387</v>
      </c>
      <c r="GS49" s="19">
        <v>199.1250032054111</v>
      </c>
      <c r="GT49" s="19">
        <v>225.29417179502207</v>
      </c>
      <c r="GU49" s="19">
        <v>218.41350836416592</v>
      </c>
      <c r="GV49" s="19">
        <v>230.97123053589098</v>
      </c>
      <c r="GW49" s="19">
        <v>246.62678904739576</v>
      </c>
      <c r="GX49" s="19">
        <v>214.31408672088537</v>
      </c>
      <c r="GY49" s="19">
        <v>115.46237422409577</v>
      </c>
      <c r="GZ49" s="19">
        <v>95.319737108249214</v>
      </c>
      <c r="HA49" s="19">
        <v>26.549619269633919</v>
      </c>
      <c r="HB49" s="19">
        <v>200.43491057236503</v>
      </c>
      <c r="HC49" s="19">
        <f t="shared" ref="HC49:HC51" si="8">+C49</f>
        <v>53.580190699999946</v>
      </c>
      <c r="HD49" s="260"/>
      <c r="HE49" s="260"/>
      <c r="HF49" s="260"/>
      <c r="HG49" s="260"/>
      <c r="HH49" s="260"/>
      <c r="HI49" s="260"/>
    </row>
    <row r="50" spans="1:217" ht="13.8">
      <c r="A50" s="33"/>
      <c r="B50" s="18" t="s">
        <v>19</v>
      </c>
      <c r="C50" s="19">
        <v>99.954693418123412</v>
      </c>
      <c r="D50" s="19">
        <v>84.673718785787571</v>
      </c>
      <c r="E50" s="19">
        <v>15.280974632335841</v>
      </c>
      <c r="F50" s="20">
        <v>0.18046892059854519</v>
      </c>
      <c r="G50" s="22"/>
      <c r="H50" s="19">
        <v>26.086377595187802</v>
      </c>
      <c r="I50" s="19">
        <v>58.587341190599773</v>
      </c>
      <c r="J50" s="20">
        <v>2.2458979203539351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37"/>
      <c r="GN50" s="19">
        <v>0</v>
      </c>
      <c r="GO50" s="19">
        <v>25.566251416572335</v>
      </c>
      <c r="GP50" s="19">
        <v>112.63372017433535</v>
      </c>
      <c r="GQ50" s="19">
        <v>173.33178541021664</v>
      </c>
      <c r="GR50" s="19">
        <v>71.302776951646734</v>
      </c>
      <c r="GS50" s="19">
        <v>157.14298871291319</v>
      </c>
      <c r="GT50" s="19">
        <v>197.81888104004244</v>
      </c>
      <c r="GU50" s="19">
        <v>166.29887983651201</v>
      </c>
      <c r="GV50" s="19">
        <v>281.19114374118561</v>
      </c>
      <c r="GW50" s="19">
        <v>259.96067172033429</v>
      </c>
      <c r="GX50" s="19">
        <v>239.13766204875623</v>
      </c>
      <c r="GY50" s="19">
        <v>128.44489519647999</v>
      </c>
      <c r="GZ50" s="19">
        <v>118.11621418513963</v>
      </c>
      <c r="HA50" s="19">
        <v>167.95725012207276</v>
      </c>
      <c r="HB50" s="19">
        <v>464.5406350770557</v>
      </c>
      <c r="HC50" s="19">
        <f t="shared" si="8"/>
        <v>99.954693418123412</v>
      </c>
      <c r="HD50" s="260"/>
      <c r="HE50" s="260"/>
      <c r="HF50" s="260"/>
      <c r="HG50" s="260"/>
      <c r="HH50" s="260"/>
      <c r="HI50" s="260"/>
    </row>
    <row r="51" spans="1:217" ht="13.8">
      <c r="A51" s="33"/>
      <c r="B51" s="18" t="s">
        <v>20</v>
      </c>
      <c r="C51" s="19">
        <v>59.343562465566237</v>
      </c>
      <c r="D51" s="19">
        <v>93.763029515355854</v>
      </c>
      <c r="E51" s="19">
        <v>-34.419467049789617</v>
      </c>
      <c r="F51" s="20">
        <v>-0.36708996315176268</v>
      </c>
      <c r="G51" s="22"/>
      <c r="H51" s="19">
        <v>61.851490016791686</v>
      </c>
      <c r="I51" s="19">
        <v>31.911539498564167</v>
      </c>
      <c r="J51" s="20">
        <v>0.51593808798948415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37"/>
      <c r="GN51" s="19">
        <v>0</v>
      </c>
      <c r="GO51" s="19">
        <v>123.47209287245812</v>
      </c>
      <c r="GP51" s="19">
        <v>144.25958280453949</v>
      </c>
      <c r="GQ51" s="19">
        <v>90.832037003290296</v>
      </c>
      <c r="GR51" s="19">
        <v>49.83233630747705</v>
      </c>
      <c r="GS51" s="19">
        <v>78.809435660019531</v>
      </c>
      <c r="GT51" s="19">
        <v>92.350500983117811</v>
      </c>
      <c r="GU51" s="19">
        <v>126.325662754037</v>
      </c>
      <c r="GV51" s="19">
        <v>290.73055660168444</v>
      </c>
      <c r="GW51" s="19">
        <v>514.29944443803447</v>
      </c>
      <c r="GX51" s="19">
        <v>520.7253146393374</v>
      </c>
      <c r="GY51" s="19">
        <v>211.62002634324261</v>
      </c>
      <c r="GZ51" s="19">
        <v>201.14718155580192</v>
      </c>
      <c r="HA51" s="19">
        <v>326.93736437063757</v>
      </c>
      <c r="HB51" s="19">
        <v>354.74350914935752</v>
      </c>
      <c r="HC51" s="19">
        <f t="shared" si="8"/>
        <v>59.343562465566237</v>
      </c>
      <c r="HD51" s="260"/>
      <c r="HE51" s="260"/>
      <c r="HF51" s="260"/>
      <c r="HG51" s="260"/>
      <c r="HH51" s="260"/>
      <c r="HI51" s="260"/>
    </row>
    <row r="52" spans="1:217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37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60"/>
      <c r="HE52" s="260"/>
      <c r="HF52" s="260"/>
      <c r="HG52" s="260"/>
      <c r="HH52" s="260"/>
      <c r="HI52" s="260"/>
    </row>
    <row r="53" spans="1:217" ht="13.8">
      <c r="A53" s="9"/>
      <c r="B53" s="34" t="s">
        <v>29</v>
      </c>
      <c r="C53" s="25">
        <v>2817.9831370000002</v>
      </c>
      <c r="D53" s="25">
        <v>2649.9694586999999</v>
      </c>
      <c r="E53" s="25">
        <v>168.01367830000027</v>
      </c>
      <c r="F53" s="26">
        <v>6.3402118748350791E-2</v>
      </c>
      <c r="G53" s="27"/>
      <c r="H53" s="25">
        <v>2715.2881354000001</v>
      </c>
      <c r="I53" s="25">
        <v>-65.318676700000196</v>
      </c>
      <c r="J53" s="26">
        <v>-2.4055891471855835E-2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37"/>
      <c r="GN53" s="25">
        <v>6520.8314140319999</v>
      </c>
      <c r="GO53" s="25">
        <v>7187.3447178600009</v>
      </c>
      <c r="GP53" s="25">
        <v>7464.0384794519996</v>
      </c>
      <c r="GQ53" s="25">
        <v>7443.9917538340014</v>
      </c>
      <c r="GR53" s="25">
        <v>7988.9403433000007</v>
      </c>
      <c r="GS53" s="25">
        <v>8442.8357020000003</v>
      </c>
      <c r="GT53" s="25">
        <v>9006.4057659000009</v>
      </c>
      <c r="GU53" s="25">
        <v>9278.4542139999994</v>
      </c>
      <c r="GV53" s="25">
        <v>9644.2191131999989</v>
      </c>
      <c r="GW53" s="25">
        <v>10239.8587515</v>
      </c>
      <c r="GX53" s="25">
        <v>11059.390734004064</v>
      </c>
      <c r="GY53" s="25">
        <v>10484.15862271</v>
      </c>
      <c r="GZ53" s="25">
        <v>11186.093523349999</v>
      </c>
      <c r="HA53" s="25">
        <v>11463.760774620001</v>
      </c>
      <c r="HB53" s="25">
        <v>12152.380763399999</v>
      </c>
      <c r="HC53" s="25">
        <f>+C53</f>
        <v>2817.9831370000002</v>
      </c>
      <c r="HD53" s="260"/>
      <c r="HE53" s="260"/>
      <c r="HF53" s="260"/>
      <c r="HG53" s="260"/>
      <c r="HH53" s="260"/>
      <c r="HI53" s="260"/>
    </row>
    <row r="54" spans="1:217" ht="13.8">
      <c r="A54" s="9"/>
      <c r="B54" s="18" t="s">
        <v>18</v>
      </c>
      <c r="C54" s="19">
        <v>981.87413100000003</v>
      </c>
      <c r="D54" s="19">
        <v>915.96848799999998</v>
      </c>
      <c r="E54" s="19">
        <v>65.905643000000055</v>
      </c>
      <c r="F54" s="20">
        <v>7.1951867191308944E-2</v>
      </c>
      <c r="G54" s="22"/>
      <c r="H54" s="19">
        <v>918.900441</v>
      </c>
      <c r="I54" s="19">
        <v>-2.9319530000000213</v>
      </c>
      <c r="J54" s="20">
        <v>-3.1907188953019792E-3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37"/>
      <c r="GN54" s="19">
        <v>2207.9786030320001</v>
      </c>
      <c r="GO54" s="19">
        <v>2294.0000968600002</v>
      </c>
      <c r="GP54" s="19">
        <v>2293.1176294520001</v>
      </c>
      <c r="GQ54" s="19">
        <v>2181.4891698340002</v>
      </c>
      <c r="GR54" s="19">
        <v>2402.4180310000002</v>
      </c>
      <c r="GS54" s="19">
        <v>2586.6914760000004</v>
      </c>
      <c r="GT54" s="19">
        <v>2750.3419290000002</v>
      </c>
      <c r="GU54" s="19">
        <v>2900.6510060000001</v>
      </c>
      <c r="GV54" s="19">
        <v>3036.1533399999998</v>
      </c>
      <c r="GW54" s="19">
        <v>3255.5976020000003</v>
      </c>
      <c r="GX54" s="19">
        <v>3524.5989410000002</v>
      </c>
      <c r="GY54" s="19">
        <v>3589.1794920000002</v>
      </c>
      <c r="GZ54" s="19">
        <v>3894.7803309999999</v>
      </c>
      <c r="HA54" s="19">
        <v>4016.2274070000003</v>
      </c>
      <c r="HB54" s="19">
        <v>4211.7550470000006</v>
      </c>
      <c r="HC54" s="19">
        <f t="shared" ref="HC54:HC56" si="9">+C54</f>
        <v>981.87413100000003</v>
      </c>
      <c r="HD54" s="260"/>
      <c r="HE54" s="260"/>
      <c r="HF54" s="260"/>
      <c r="HG54" s="260"/>
      <c r="HH54" s="260"/>
      <c r="HI54" s="260"/>
    </row>
    <row r="55" spans="1:217" ht="13.8">
      <c r="A55" s="9"/>
      <c r="B55" s="18" t="s">
        <v>19</v>
      </c>
      <c r="C55" s="19">
        <v>1126.492336</v>
      </c>
      <c r="D55" s="19">
        <v>1056.6307529999999</v>
      </c>
      <c r="E55" s="19">
        <v>69.86158300000011</v>
      </c>
      <c r="F55" s="20">
        <v>6.611730995113306E-2</v>
      </c>
      <c r="G55" s="22"/>
      <c r="H55" s="19">
        <v>1003.7743809999999</v>
      </c>
      <c r="I55" s="19">
        <v>52.856371999999965</v>
      </c>
      <c r="J55" s="20">
        <v>5.2657622071747186E-2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37"/>
      <c r="GN55" s="19">
        <v>2575.5784929999995</v>
      </c>
      <c r="GO55" s="19">
        <v>2744.3833850000001</v>
      </c>
      <c r="GP55" s="19">
        <v>2900.7897099999996</v>
      </c>
      <c r="GQ55" s="19">
        <v>2977.7967950000007</v>
      </c>
      <c r="GR55" s="19">
        <v>3117.3791200000001</v>
      </c>
      <c r="GS55" s="19">
        <v>3217.902787</v>
      </c>
      <c r="GT55" s="19">
        <v>3373.8663179999999</v>
      </c>
      <c r="GU55" s="19">
        <v>3550.5212270000002</v>
      </c>
      <c r="GV55" s="19">
        <v>3678.688866</v>
      </c>
      <c r="GW55" s="19">
        <v>3847.182456</v>
      </c>
      <c r="GX55" s="19">
        <v>4289.7039089999989</v>
      </c>
      <c r="GY55" s="19">
        <v>4156.0043420000002</v>
      </c>
      <c r="GZ55" s="19">
        <v>4297.616814</v>
      </c>
      <c r="HA55" s="19">
        <v>4364.725101</v>
      </c>
      <c r="HB55" s="19">
        <v>4902.3739579999992</v>
      </c>
      <c r="HC55" s="19">
        <f t="shared" si="9"/>
        <v>1126.492336</v>
      </c>
      <c r="HD55" s="260"/>
      <c r="HE55" s="260"/>
      <c r="HF55" s="260"/>
      <c r="HG55" s="260"/>
      <c r="HH55" s="260"/>
      <c r="HI55" s="260"/>
    </row>
    <row r="56" spans="1:217" ht="13.8">
      <c r="A56" s="9"/>
      <c r="B56" s="18" t="s">
        <v>20</v>
      </c>
      <c r="C56" s="19">
        <v>709.61667</v>
      </c>
      <c r="D56" s="19">
        <v>677.37021770000001</v>
      </c>
      <c r="E56" s="19">
        <v>32.246452299999987</v>
      </c>
      <c r="F56" s="20">
        <v>4.760535886784676E-2</v>
      </c>
      <c r="G56" s="22"/>
      <c r="H56" s="19">
        <v>792.61331340000004</v>
      </c>
      <c r="I56" s="19">
        <v>-115.24309570000003</v>
      </c>
      <c r="J56" s="20">
        <v>-0.14539636636388603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37"/>
      <c r="GN56" s="19">
        <v>1737.274318</v>
      </c>
      <c r="GO56" s="19">
        <v>2148.9612360000001</v>
      </c>
      <c r="GP56" s="19">
        <v>2270.13114</v>
      </c>
      <c r="GQ56" s="19">
        <v>2284.7057890000001</v>
      </c>
      <c r="GR56" s="19">
        <v>2469.1431923</v>
      </c>
      <c r="GS56" s="19">
        <v>2638.2414389999999</v>
      </c>
      <c r="GT56" s="19">
        <v>2882.1975189</v>
      </c>
      <c r="GU56" s="19">
        <v>2827.2819809999996</v>
      </c>
      <c r="GV56" s="19">
        <v>2929.3769072</v>
      </c>
      <c r="GW56" s="19">
        <v>3137.0786935000001</v>
      </c>
      <c r="GX56" s="19">
        <v>3245.0878840040641</v>
      </c>
      <c r="GY56" s="19">
        <v>2738.9747887099998</v>
      </c>
      <c r="GZ56" s="19">
        <v>2993.6963783499996</v>
      </c>
      <c r="HA56" s="19">
        <v>3082.8082666200007</v>
      </c>
      <c r="HB56" s="19">
        <v>3038.2517584000002</v>
      </c>
      <c r="HC56" s="19">
        <f t="shared" si="9"/>
        <v>709.61667</v>
      </c>
      <c r="HD56" s="260"/>
      <c r="HE56" s="260"/>
      <c r="HF56" s="260"/>
      <c r="HG56" s="260"/>
      <c r="HH56" s="260"/>
      <c r="HI56" s="260"/>
    </row>
    <row r="57" spans="1:217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37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60"/>
      <c r="HE57" s="260"/>
      <c r="HF57" s="260"/>
      <c r="HG57" s="260"/>
      <c r="HH57" s="260"/>
      <c r="HI57" s="260"/>
    </row>
    <row r="58" spans="1:217" ht="13.8">
      <c r="A58" s="9"/>
      <c r="B58" s="34" t="s">
        <v>87</v>
      </c>
      <c r="C58" s="31">
        <v>16.803667195253471</v>
      </c>
      <c r="D58" s="31">
        <v>17.66592940924123</v>
      </c>
      <c r="E58" s="31">
        <v>-0.86226221398775849</v>
      </c>
      <c r="F58" s="26">
        <v>-4.8809332020578564E-2</v>
      </c>
      <c r="G58" s="27"/>
      <c r="H58" s="31">
        <v>15.488900525116197</v>
      </c>
      <c r="I58" s="31">
        <v>2.1770288841250327</v>
      </c>
      <c r="J58" s="26">
        <v>0.14055412652401297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7"/>
      <c r="GN58" s="31">
        <v>18.340304591921374</v>
      </c>
      <c r="GO58" s="31">
        <v>18.675417319436445</v>
      </c>
      <c r="GP58" s="31">
        <v>20.485831345997365</v>
      </c>
      <c r="GQ58" s="31">
        <v>20.729394045992937</v>
      </c>
      <c r="GR58" s="31">
        <v>19.332977528817981</v>
      </c>
      <c r="GS58" s="31">
        <v>18.50895607722827</v>
      </c>
      <c r="GT58" s="31">
        <v>17.54395866279134</v>
      </c>
      <c r="GU58" s="31">
        <v>16.902914673615406</v>
      </c>
      <c r="GV58" s="31">
        <v>16.577116914306874</v>
      </c>
      <c r="GW58" s="31">
        <v>16.070246499035509</v>
      </c>
      <c r="GX58" s="31">
        <v>15.451582341060172</v>
      </c>
      <c r="GY58" s="31">
        <v>14.235516372011306</v>
      </c>
      <c r="GZ58" s="31">
        <v>14.073132761692248</v>
      </c>
      <c r="HA58" s="31">
        <v>17.684177912624719</v>
      </c>
      <c r="HB58" s="31">
        <v>17.659360168010313</v>
      </c>
      <c r="HC58" s="31">
        <f>+C58</f>
        <v>16.803667195253471</v>
      </c>
      <c r="HD58" s="260"/>
      <c r="HE58" s="260"/>
      <c r="HF58" s="260"/>
      <c r="HG58" s="260"/>
      <c r="HH58" s="260"/>
      <c r="HI58" s="260"/>
    </row>
    <row r="59" spans="1:217" ht="13.8">
      <c r="A59" s="9"/>
      <c r="B59" s="18" t="s">
        <v>18</v>
      </c>
      <c r="C59" s="22">
        <v>16.862339345308815</v>
      </c>
      <c r="D59" s="22">
        <v>17.760556951319376</v>
      </c>
      <c r="E59" s="22">
        <v>-0.89821760601056155</v>
      </c>
      <c r="F59" s="20">
        <v>-5.0573729668079791E-2</v>
      </c>
      <c r="G59" s="22"/>
      <c r="H59" s="22">
        <v>14.855433099183788</v>
      </c>
      <c r="I59" s="22">
        <v>2.9051238521355884</v>
      </c>
      <c r="J59" s="20">
        <v>0.19555968733723467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37"/>
      <c r="GN59" s="22">
        <v>16.953090248398837</v>
      </c>
      <c r="GO59" s="22">
        <v>17.828337232224424</v>
      </c>
      <c r="GP59" s="22">
        <v>19.83451145638168</v>
      </c>
      <c r="GQ59" s="22">
        <v>20.108316852937016</v>
      </c>
      <c r="GR59" s="22">
        <v>18.579924621403404</v>
      </c>
      <c r="GS59" s="22">
        <v>17.855301122833236</v>
      </c>
      <c r="GT59" s="22">
        <v>17.000962754238124</v>
      </c>
      <c r="GU59" s="22">
        <v>16.364459611277606</v>
      </c>
      <c r="GV59" s="22">
        <v>16.080626779832162</v>
      </c>
      <c r="GW59" s="22">
        <v>15.628410185915198</v>
      </c>
      <c r="GX59" s="22">
        <v>15.104024069416045</v>
      </c>
      <c r="GY59" s="22">
        <v>13.517006857617739</v>
      </c>
      <c r="GZ59" s="22">
        <v>13.460155344791538</v>
      </c>
      <c r="HA59" s="22">
        <v>17.557282388035382</v>
      </c>
      <c r="HB59" s="22">
        <v>17.883886941687571</v>
      </c>
      <c r="HC59" s="22">
        <f t="shared" ref="HC59:HC61" si="10">+C59</f>
        <v>16.862339345308815</v>
      </c>
      <c r="HD59" s="260"/>
      <c r="HE59" s="260"/>
      <c r="HF59" s="260"/>
      <c r="HG59" s="260"/>
      <c r="HH59" s="260"/>
      <c r="HI59" s="260"/>
    </row>
    <row r="60" spans="1:217" ht="13.8">
      <c r="A60" s="9"/>
      <c r="B60" s="18" t="s">
        <v>19</v>
      </c>
      <c r="C60" s="22">
        <v>16.611059041984021</v>
      </c>
      <c r="D60" s="22">
        <v>17.472932952898866</v>
      </c>
      <c r="E60" s="22">
        <v>-0.861873910914845</v>
      </c>
      <c r="F60" s="20">
        <v>-4.932623007471993E-2</v>
      </c>
      <c r="G60" s="22"/>
      <c r="H60" s="22">
        <v>15.952959043758193</v>
      </c>
      <c r="I60" s="22">
        <v>1.5199739091406723</v>
      </c>
      <c r="J60" s="20">
        <v>9.5278493787356783E-2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37"/>
      <c r="GN60" s="22">
        <v>20.14857447366699</v>
      </c>
      <c r="GO60" s="22">
        <v>20.355040159319778</v>
      </c>
      <c r="GP60" s="22">
        <v>21.806007076998569</v>
      </c>
      <c r="GQ60" s="22">
        <v>21.826100076073619</v>
      </c>
      <c r="GR60" s="22">
        <v>20.323557400470964</v>
      </c>
      <c r="GS60" s="22">
        <v>19.461453420872648</v>
      </c>
      <c r="GT60" s="22">
        <v>18.292732253772531</v>
      </c>
      <c r="GU60" s="22">
        <v>17.484519134110361</v>
      </c>
      <c r="GV60" s="22">
        <v>17.58924355985528</v>
      </c>
      <c r="GW60" s="22">
        <v>17.058245663696511</v>
      </c>
      <c r="GX60" s="22">
        <v>16.145901827452295</v>
      </c>
      <c r="GY60" s="22">
        <v>15.028163639880768</v>
      </c>
      <c r="GZ60" s="22">
        <v>14.589619317553346</v>
      </c>
      <c r="HA60" s="22">
        <v>17.792913046260903</v>
      </c>
      <c r="HB60" s="22">
        <v>17.308861504345955</v>
      </c>
      <c r="HC60" s="22">
        <f t="shared" si="10"/>
        <v>16.611059041984021</v>
      </c>
      <c r="HD60" s="260"/>
      <c r="HE60" s="260"/>
      <c r="HF60" s="260"/>
      <c r="HG60" s="260"/>
      <c r="HH60" s="260"/>
      <c r="HI60" s="260"/>
    </row>
    <row r="61" spans="1:217" ht="13.8">
      <c r="A61" s="9"/>
      <c r="B61" s="18" t="s">
        <v>20</v>
      </c>
      <c r="C61" s="22">
        <v>17.028243292316784</v>
      </c>
      <c r="D61" s="22">
        <v>17.839025511324099</v>
      </c>
      <c r="E61" s="22">
        <v>-0.81078221900731506</v>
      </c>
      <c r="F61" s="20">
        <v>-4.5449916448218303E-2</v>
      </c>
      <c r="G61" s="22"/>
      <c r="H61" s="22">
        <v>15.635609447089719</v>
      </c>
      <c r="I61" s="22">
        <v>2.2034160642343803</v>
      </c>
      <c r="J61" s="20">
        <v>0.1409229407840259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37"/>
      <c r="GN61" s="22">
        <v>17.422544275011642</v>
      </c>
      <c r="GO61" s="22">
        <v>17.434665663211707</v>
      </c>
      <c r="GP61" s="22">
        <v>19.456816319759916</v>
      </c>
      <c r="GQ61" s="22">
        <v>19.893008660903416</v>
      </c>
      <c r="GR61" s="22">
        <v>18.815038703114535</v>
      </c>
      <c r="GS61" s="22">
        <v>17.988063585119804</v>
      </c>
      <c r="GT61" s="22">
        <v>17.185607933156348</v>
      </c>
      <c r="GU61" s="22">
        <v>16.724959744524345</v>
      </c>
      <c r="GV61" s="22">
        <v>15.820683409129677</v>
      </c>
      <c r="GW61" s="22">
        <v>15.317134434537197</v>
      </c>
      <c r="GX61" s="22">
        <v>14.911251366561279</v>
      </c>
      <c r="GY61" s="22">
        <v>13.974328910184171</v>
      </c>
      <c r="GZ61" s="22">
        <v>14.129167529022565</v>
      </c>
      <c r="HA61" s="22">
        <v>17.695544923968988</v>
      </c>
      <c r="HB61" s="22">
        <v>17.913658958985746</v>
      </c>
      <c r="HC61" s="22">
        <f t="shared" si="10"/>
        <v>17.028243292316784</v>
      </c>
      <c r="HD61" s="260"/>
      <c r="HE61" s="260"/>
      <c r="HF61" s="260"/>
      <c r="HG61" s="260"/>
      <c r="HH61" s="260"/>
      <c r="HI61" s="260"/>
    </row>
    <row r="62" spans="1:217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37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60"/>
      <c r="HE62" s="260"/>
      <c r="HF62" s="260"/>
      <c r="HG62" s="260"/>
      <c r="HH62" s="260"/>
      <c r="HI62" s="260"/>
    </row>
    <row r="63" spans="1:217" ht="13.8">
      <c r="A63" s="9"/>
      <c r="B63" s="34" t="s">
        <v>30</v>
      </c>
      <c r="C63" s="31">
        <v>9.9092411313843431</v>
      </c>
      <c r="D63" s="31">
        <v>9.8892311989681687</v>
      </c>
      <c r="E63" s="31">
        <v>2.0009932416174436E-2</v>
      </c>
      <c r="F63" s="26">
        <v>2.02340627027329E-3</v>
      </c>
      <c r="G63" s="27"/>
      <c r="H63" s="31">
        <v>8.7629331693713421</v>
      </c>
      <c r="I63" s="31">
        <v>1.1262980295968266</v>
      </c>
      <c r="J63" s="26">
        <v>0.12852979793723884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7"/>
      <c r="GN63" s="31">
        <v>6.6030504112883301</v>
      </c>
      <c r="GO63" s="31">
        <v>6.8824961229840715</v>
      </c>
      <c r="GP63" s="31">
        <v>7.8100382178040197</v>
      </c>
      <c r="GQ63" s="31">
        <v>8.1514790768512633</v>
      </c>
      <c r="GR63" s="31">
        <v>8.0871055255452493</v>
      </c>
      <c r="GS63" s="31">
        <v>8.063090247187052</v>
      </c>
      <c r="GT63" s="31">
        <v>7.9046705274030504</v>
      </c>
      <c r="GU63" s="31">
        <v>7.7868790197946254</v>
      </c>
      <c r="GV63" s="31">
        <v>7.8825057984997251</v>
      </c>
      <c r="GW63" s="31">
        <v>7.9602428948746606</v>
      </c>
      <c r="GX63" s="31">
        <v>7.927088136151637</v>
      </c>
      <c r="GY63" s="31">
        <v>8.0518421193107859</v>
      </c>
      <c r="GZ63" s="31">
        <v>8.046617510949865</v>
      </c>
      <c r="HA63" s="31">
        <v>9.7321718517829225</v>
      </c>
      <c r="HB63" s="31">
        <v>9.9202531310638449</v>
      </c>
      <c r="HC63" s="31">
        <f>+C63</f>
        <v>9.9092411313843431</v>
      </c>
      <c r="HD63" s="260"/>
      <c r="HE63" s="260"/>
      <c r="HF63" s="260"/>
      <c r="HG63" s="260"/>
      <c r="HH63" s="260"/>
      <c r="HI63" s="260"/>
    </row>
    <row r="64" spans="1:217" ht="13.8">
      <c r="A64" s="9"/>
      <c r="B64" s="18" t="s">
        <v>18</v>
      </c>
      <c r="C64" s="22">
        <v>9.9435967167444179</v>
      </c>
      <c r="D64" s="22">
        <v>9.9440724113631589</v>
      </c>
      <c r="E64" s="22">
        <v>-4.7569461874097385E-4</v>
      </c>
      <c r="F64" s="20">
        <v>-4.7837002694931548E-5</v>
      </c>
      <c r="G64" s="22"/>
      <c r="H64" s="22">
        <v>8.4044447427652216</v>
      </c>
      <c r="I64" s="22">
        <v>1.5396276685979373</v>
      </c>
      <c r="J64" s="20">
        <v>0.18319207463685111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37"/>
      <c r="GN64" s="22">
        <v>6.1039493176667676</v>
      </c>
      <c r="GO64" s="22">
        <v>6.5706783385719749</v>
      </c>
      <c r="GP64" s="22">
        <v>7.5620695833619003</v>
      </c>
      <c r="GQ64" s="22">
        <v>7.9056477649960106</v>
      </c>
      <c r="GR64" s="22">
        <v>7.7727493927815958</v>
      </c>
      <c r="GS64" s="22">
        <v>7.7782344933463303</v>
      </c>
      <c r="GT64" s="22">
        <v>7.6601456294646137</v>
      </c>
      <c r="GU64" s="22">
        <v>7.5393937577617125</v>
      </c>
      <c r="GV64" s="22">
        <v>7.6463038077486845</v>
      </c>
      <c r="GW64" s="22">
        <v>7.7419355498370388</v>
      </c>
      <c r="GX64" s="22">
        <v>7.7512795906724534</v>
      </c>
      <c r="GY64" s="22">
        <v>7.6490140335650043</v>
      </c>
      <c r="GZ64" s="22">
        <v>7.6961406200371876</v>
      </c>
      <c r="HA64" s="22">
        <v>9.6562125387189113</v>
      </c>
      <c r="HB64" s="22">
        <v>10.047706468250571</v>
      </c>
      <c r="HC64" s="22">
        <f t="shared" ref="HC64:HC127" si="11">+C64</f>
        <v>9.9435967167444179</v>
      </c>
      <c r="HD64" s="260"/>
      <c r="HE64" s="260"/>
      <c r="HF64" s="260"/>
      <c r="HG64" s="260"/>
      <c r="HH64" s="260"/>
      <c r="HI64" s="260"/>
    </row>
    <row r="65" spans="1:217" ht="13.8">
      <c r="A65" s="9"/>
      <c r="B65" s="18" t="s">
        <v>19</v>
      </c>
      <c r="C65" s="22">
        <v>9.795597808301471</v>
      </c>
      <c r="D65" s="22">
        <v>9.7793374078901181</v>
      </c>
      <c r="E65" s="22">
        <v>1.6260400411352904E-2</v>
      </c>
      <c r="F65" s="20">
        <v>1.6627302784576966E-3</v>
      </c>
      <c r="G65" s="22"/>
      <c r="H65" s="22">
        <v>9.0261811225883797</v>
      </c>
      <c r="I65" s="22">
        <v>0.75315628530173839</v>
      </c>
      <c r="J65" s="20">
        <v>8.3441299822461415E-2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37"/>
      <c r="GN65" s="22">
        <v>7.2537914921935185</v>
      </c>
      <c r="GO65" s="22">
        <v>7.5006605433518887</v>
      </c>
      <c r="GP65" s="22">
        <v>8.3134001755956337</v>
      </c>
      <c r="GQ65" s="22">
        <v>8.5833443780169123</v>
      </c>
      <c r="GR65" s="22">
        <v>8.5019874182996347</v>
      </c>
      <c r="GS65" s="22">
        <v>8.4783647659896566</v>
      </c>
      <c r="GT65" s="22">
        <v>8.2421004401396107</v>
      </c>
      <c r="GU65" s="22">
        <v>8.0555746359856926</v>
      </c>
      <c r="GV65" s="22">
        <v>8.3640058735970264</v>
      </c>
      <c r="GW65" s="22">
        <v>8.4504049265710126</v>
      </c>
      <c r="GX65" s="22">
        <v>8.2863483111929455</v>
      </c>
      <c r="GY65" s="22">
        <v>8.5019301406855963</v>
      </c>
      <c r="GZ65" s="22">
        <v>8.3430060940072437</v>
      </c>
      <c r="HA65" s="22">
        <v>9.7907814568732565</v>
      </c>
      <c r="HB65" s="22">
        <v>9.7235017638815542</v>
      </c>
      <c r="HC65" s="22">
        <f t="shared" si="11"/>
        <v>9.795597808301471</v>
      </c>
      <c r="HD65" s="260"/>
      <c r="HE65" s="260"/>
      <c r="HF65" s="260"/>
      <c r="HG65" s="260"/>
      <c r="HH65" s="260"/>
      <c r="HI65" s="260"/>
    </row>
    <row r="66" spans="1:217" ht="13.8">
      <c r="A66" s="9"/>
      <c r="B66" s="18" t="s">
        <v>20</v>
      </c>
      <c r="C66" s="22">
        <v>10.042109306493604</v>
      </c>
      <c r="D66" s="22">
        <v>9.9864960846949238</v>
      </c>
      <c r="E66" s="22">
        <v>5.5613221798680001E-2</v>
      </c>
      <c r="F66" s="20">
        <v>5.5688422973410624E-3</v>
      </c>
      <c r="G66" s="22"/>
      <c r="H66" s="22">
        <v>8.8451594213279847</v>
      </c>
      <c r="I66" s="22">
        <v>1.1413366633669391</v>
      </c>
      <c r="J66" s="20">
        <v>0.1290351715555153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37"/>
      <c r="GN66" s="22">
        <v>6.2726304015770626</v>
      </c>
      <c r="GO66" s="22">
        <v>6.4259173255750088</v>
      </c>
      <c r="GP66" s="22">
        <v>7.4173182005908256</v>
      </c>
      <c r="GQ66" s="22">
        <v>7.82332795609247</v>
      </c>
      <c r="GR66" s="22">
        <v>7.8691638079851183</v>
      </c>
      <c r="GS66" s="22">
        <v>7.8358634770310696</v>
      </c>
      <c r="GT66" s="22">
        <v>7.7430173670183819</v>
      </c>
      <c r="GU66" s="22">
        <v>7.7033567124375173</v>
      </c>
      <c r="GV66" s="22">
        <v>7.5226533331122019</v>
      </c>
      <c r="GW66" s="22">
        <v>7.5856836266067997</v>
      </c>
      <c r="GX66" s="22">
        <v>7.6431312151233373</v>
      </c>
      <c r="GY66" s="22">
        <v>7.8967675020830814</v>
      </c>
      <c r="GZ66" s="22">
        <v>8.0771035494912873</v>
      </c>
      <c r="HA66" s="22">
        <v>9.7481491867928263</v>
      </c>
      <c r="HB66" s="22">
        <v>10.061040194327957</v>
      </c>
      <c r="HC66" s="22">
        <f t="shared" si="11"/>
        <v>10.042109306493604</v>
      </c>
      <c r="HD66" s="260"/>
      <c r="HE66" s="260"/>
      <c r="HF66" s="260"/>
      <c r="HG66" s="260"/>
      <c r="HH66" s="260"/>
      <c r="HI66" s="260"/>
    </row>
    <row r="67" spans="1:217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37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60"/>
      <c r="HE67" s="260"/>
      <c r="HF67" s="260"/>
      <c r="HG67" s="260"/>
      <c r="HH67" s="260"/>
      <c r="HI67" s="260"/>
    </row>
    <row r="68" spans="1:217" ht="13.8">
      <c r="A68" s="9"/>
      <c r="B68" s="34" t="s">
        <v>31</v>
      </c>
      <c r="C68" s="25">
        <v>473.52450795984373</v>
      </c>
      <c r="D68" s="25">
        <v>468.14173394039392</v>
      </c>
      <c r="E68" s="25">
        <v>5.3827740194498119</v>
      </c>
      <c r="F68" s="26">
        <v>1.1498171662975839E-2</v>
      </c>
      <c r="G68" s="27"/>
      <c r="H68" s="25">
        <v>420.56827826238839</v>
      </c>
      <c r="I68" s="25">
        <v>47.57345567800553</v>
      </c>
      <c r="J68" s="26">
        <v>0.11311708023857406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37"/>
      <c r="GN68" s="25">
        <v>1195.9403432591623</v>
      </c>
      <c r="GO68" s="25">
        <v>1342.2666202468272</v>
      </c>
      <c r="GP68" s="25">
        <v>1529.0703345008828</v>
      </c>
      <c r="GQ68" s="25">
        <v>1543.0943834034708</v>
      </c>
      <c r="GR68" s="25">
        <v>1544.5000413608634</v>
      </c>
      <c r="GS68" s="25">
        <v>1562.6807517557272</v>
      </c>
      <c r="GT68" s="25">
        <v>1580.0801045727519</v>
      </c>
      <c r="GU68" s="25">
        <v>1568.329198822893</v>
      </c>
      <c r="GV68" s="25">
        <v>1598.7334778670934</v>
      </c>
      <c r="GW68" s="25">
        <v>1645.5705425191099</v>
      </c>
      <c r="GX68" s="25">
        <v>1708.8508656842168</v>
      </c>
      <c r="GY68" s="25">
        <v>1492.4741172035169</v>
      </c>
      <c r="GZ68" s="25">
        <v>1574.2337923881034</v>
      </c>
      <c r="HA68" s="25">
        <v>2027.2718508614864</v>
      </c>
      <c r="HB68" s="25">
        <v>2146.032687996807</v>
      </c>
      <c r="HC68" s="25">
        <f t="shared" si="11"/>
        <v>473.52450795984373</v>
      </c>
      <c r="HD68" s="260"/>
      <c r="HE68" s="260"/>
      <c r="HF68" s="260"/>
      <c r="HG68" s="260"/>
      <c r="HH68" s="260"/>
      <c r="HI68" s="260"/>
    </row>
    <row r="69" spans="1:217" ht="13.8">
      <c r="A69" s="9"/>
      <c r="B69" s="18" t="s">
        <v>18</v>
      </c>
      <c r="C69" s="19">
        <v>165.56694791302203</v>
      </c>
      <c r="D69" s="19">
        <v>162.68110496737899</v>
      </c>
      <c r="E69" s="19">
        <v>2.8858429456430486</v>
      </c>
      <c r="F69" s="20">
        <v>1.7739263242782383E-2</v>
      </c>
      <c r="G69" s="22"/>
      <c r="H69" s="19">
        <v>136.5066402608598</v>
      </c>
      <c r="I69" s="19">
        <v>26.174464706519188</v>
      </c>
      <c r="J69" s="20">
        <v>0.19174499245238641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37"/>
      <c r="GN69" s="19">
        <v>374.32060523735089</v>
      </c>
      <c r="GO69" s="19">
        <v>408.98207337575576</v>
      </c>
      <c r="GP69" s="19">
        <v>454.82867892196498</v>
      </c>
      <c r="GQ69" s="19">
        <v>438.66075438272611</v>
      </c>
      <c r="GR69" s="19">
        <v>446.3674592508039</v>
      </c>
      <c r="GS69" s="19">
        <v>461.86155215845969</v>
      </c>
      <c r="GT69" s="19">
        <v>467.58460696348442</v>
      </c>
      <c r="GU69" s="19">
        <v>474.67586234098763</v>
      </c>
      <c r="GV69" s="19">
        <v>488.23248706880855</v>
      </c>
      <c r="GW69" s="19">
        <v>508.79814724337899</v>
      </c>
      <c r="GX69" s="19">
        <v>532.35627239902306</v>
      </c>
      <c r="GY69" s="19">
        <v>485.1496380658495</v>
      </c>
      <c r="GZ69" s="19">
        <v>524.24348289098612</v>
      </c>
      <c r="HA69" s="19">
        <v>705.14038719266114</v>
      </c>
      <c r="HB69" s="19">
        <v>753.22551086630028</v>
      </c>
      <c r="HC69" s="19">
        <f t="shared" si="11"/>
        <v>165.56694791302203</v>
      </c>
      <c r="HD69" s="260"/>
      <c r="HE69" s="260"/>
      <c r="HF69" s="260"/>
      <c r="HG69" s="260"/>
      <c r="HH69" s="260"/>
      <c r="HI69" s="260"/>
    </row>
    <row r="70" spans="1:217" ht="13.8">
      <c r="A70" s="9"/>
      <c r="B70" s="18" t="s">
        <v>19</v>
      </c>
      <c r="C70" s="19">
        <v>187.12230703638502</v>
      </c>
      <c r="D70" s="19">
        <v>184.62438303140041</v>
      </c>
      <c r="E70" s="19">
        <v>2.4979240049846112</v>
      </c>
      <c r="F70" s="20">
        <v>1.3529762233841947E-2</v>
      </c>
      <c r="G70" s="22"/>
      <c r="H70" s="19">
        <v>160.13171589266733</v>
      </c>
      <c r="I70" s="19">
        <v>24.492667138733083</v>
      </c>
      <c r="J70" s="20">
        <v>0.15295325477652388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37"/>
      <c r="GN70" s="19">
        <v>518.94235078985491</v>
      </c>
      <c r="GO70" s="19">
        <v>558.62034014244955</v>
      </c>
      <c r="GP70" s="19">
        <v>632.54640945144615</v>
      </c>
      <c r="GQ70" s="19">
        <v>649.93690853881287</v>
      </c>
      <c r="GR70" s="19">
        <v>633.56233484349661</v>
      </c>
      <c r="GS70" s="19">
        <v>626.25065202096778</v>
      </c>
      <c r="GT70" s="19">
        <v>617.1723321519537</v>
      </c>
      <c r="GU70" s="19">
        <v>620.79156329546493</v>
      </c>
      <c r="GV70" s="19">
        <v>647.05354445001819</v>
      </c>
      <c r="GW70" s="19">
        <v>656.26183447511289</v>
      </c>
      <c r="GX70" s="19">
        <v>692.6113818355235</v>
      </c>
      <c r="GY70" s="19">
        <v>624.57113339630996</v>
      </c>
      <c r="GZ70" s="19">
        <v>627.00593288976461</v>
      </c>
      <c r="HA70" s="19">
        <v>776.6117419292533</v>
      </c>
      <c r="HB70" s="19">
        <v>848.5451188153429</v>
      </c>
      <c r="HC70" s="19">
        <f t="shared" si="11"/>
        <v>187.12230703638502</v>
      </c>
      <c r="HD70" s="260"/>
      <c r="HE70" s="260"/>
      <c r="HF70" s="260"/>
      <c r="HG70" s="260"/>
      <c r="HH70" s="260"/>
      <c r="HI70" s="260"/>
    </row>
    <row r="71" spans="1:217" ht="13.8">
      <c r="A71" s="9"/>
      <c r="B71" s="18" t="s">
        <v>20</v>
      </c>
      <c r="C71" s="19">
        <v>120.83525301043673</v>
      </c>
      <c r="D71" s="19">
        <v>120.83624594161459</v>
      </c>
      <c r="E71" s="19">
        <v>-9.9293117786203311E-4</v>
      </c>
      <c r="F71" s="20">
        <v>-8.2171634026250331E-6</v>
      </c>
      <c r="G71" s="22"/>
      <c r="H71" s="19">
        <v>123.92992210886125</v>
      </c>
      <c r="I71" s="19">
        <v>-3.093676167246656</v>
      </c>
      <c r="J71" s="20">
        <v>-2.4963109107170589E-2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37"/>
      <c r="GN71" s="19">
        <v>302.67738723195657</v>
      </c>
      <c r="GO71" s="19">
        <v>374.66420672862193</v>
      </c>
      <c r="GP71" s="19">
        <v>441.69524612747176</v>
      </c>
      <c r="GQ71" s="19">
        <v>454.49672048193173</v>
      </c>
      <c r="GR71" s="19">
        <v>464.57024726656277</v>
      </c>
      <c r="GS71" s="19">
        <v>474.56854757629969</v>
      </c>
      <c r="GT71" s="19">
        <v>495.32316545731379</v>
      </c>
      <c r="GU71" s="19">
        <v>472.86177318644042</v>
      </c>
      <c r="GV71" s="19">
        <v>463.44744634826645</v>
      </c>
      <c r="GW71" s="19">
        <v>480.51056080061812</v>
      </c>
      <c r="GX71" s="19">
        <v>483.88321144967051</v>
      </c>
      <c r="GY71" s="19">
        <v>382.75334574135735</v>
      </c>
      <c r="GZ71" s="19">
        <v>422.98437660735266</v>
      </c>
      <c r="HA71" s="19">
        <v>545.51972173957188</v>
      </c>
      <c r="HB71" s="19">
        <v>544.26205831516359</v>
      </c>
      <c r="HC71" s="19">
        <f t="shared" si="11"/>
        <v>120.83525301043673</v>
      </c>
      <c r="HD71" s="260"/>
      <c r="HE71" s="260"/>
      <c r="HF71" s="260"/>
      <c r="HG71" s="260"/>
      <c r="HH71" s="260"/>
      <c r="HI71" s="260"/>
    </row>
    <row r="72" spans="1:217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37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60"/>
      <c r="HE72" s="260"/>
      <c r="HF72" s="260"/>
      <c r="HG72" s="260"/>
      <c r="HH72" s="260"/>
      <c r="HI72" s="260"/>
    </row>
    <row r="73" spans="1:217" ht="13.8">
      <c r="A73" s="9"/>
      <c r="B73" s="34" t="s">
        <v>32</v>
      </c>
      <c r="C73" s="25">
        <v>27924.074408707882</v>
      </c>
      <c r="D73" s="25">
        <v>26206.160647288831</v>
      </c>
      <c r="E73" s="25">
        <v>1717.9137614190513</v>
      </c>
      <c r="F73" s="26">
        <v>6.5553813263248037E-2</v>
      </c>
      <c r="G73" s="27"/>
      <c r="H73" s="25">
        <v>23793.888466097127</v>
      </c>
      <c r="I73" s="25">
        <v>2412.2721811917036</v>
      </c>
      <c r="J73" s="26">
        <v>0.10138200759530519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37"/>
      <c r="GN73" s="25">
        <v>43057.378550365858</v>
      </c>
      <c r="GO73" s="25">
        <v>49466.872155221499</v>
      </c>
      <c r="GP73" s="25">
        <v>58294.425783679922</v>
      </c>
      <c r="GQ73" s="25">
        <v>60679.543029631204</v>
      </c>
      <c r="GR73" s="25">
        <v>64607.403593552794</v>
      </c>
      <c r="GS73" s="25">
        <v>68075.346207398848</v>
      </c>
      <c r="GT73" s="25">
        <v>71192.670215542632</v>
      </c>
      <c r="GU73" s="25">
        <v>72250.200455121623</v>
      </c>
      <c r="GV73" s="25">
        <v>76020.613081800868</v>
      </c>
      <c r="GW73" s="25">
        <v>81511.762871147992</v>
      </c>
      <c r="GX73" s="25">
        <v>87668.765080588957</v>
      </c>
      <c r="GY73" s="25">
        <v>84416.789983871728</v>
      </c>
      <c r="GZ73" s="25">
        <v>90010.216024110967</v>
      </c>
      <c r="HA73" s="25">
        <v>111567.28992632996</v>
      </c>
      <c r="HB73" s="25">
        <v>120554.69331799887</v>
      </c>
      <c r="HC73" s="25">
        <f t="shared" si="11"/>
        <v>27924.074408707882</v>
      </c>
      <c r="HD73" s="260"/>
      <c r="HE73" s="260"/>
      <c r="HF73" s="260"/>
      <c r="HG73" s="260"/>
      <c r="HH73" s="260"/>
      <c r="HI73" s="260"/>
    </row>
    <row r="74" spans="1:217" ht="13.8">
      <c r="A74" s="9"/>
      <c r="B74" s="18" t="s">
        <v>18</v>
      </c>
      <c r="C74" s="19">
        <v>9763.3603852678789</v>
      </c>
      <c r="D74" s="19">
        <v>9108.4569711988261</v>
      </c>
      <c r="E74" s="19">
        <v>654.90341406905281</v>
      </c>
      <c r="F74" s="20">
        <v>7.1900588226949322E-2</v>
      </c>
      <c r="G74" s="22"/>
      <c r="H74" s="19">
        <v>7722.8479804870931</v>
      </c>
      <c r="I74" s="19">
        <v>1385.608990711733</v>
      </c>
      <c r="J74" s="20">
        <v>0.1794168413275358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37"/>
      <c r="GN74" s="19">
        <v>13477.3894874</v>
      </c>
      <c r="GO74" s="19">
        <v>15073.136745120015</v>
      </c>
      <c r="GP74" s="19">
        <v>17340.715076749915</v>
      </c>
      <c r="GQ74" s="19">
        <v>17246.084979861167</v>
      </c>
      <c r="GR74" s="19">
        <v>18673.393291662807</v>
      </c>
      <c r="GS74" s="19">
        <v>20119.892862268134</v>
      </c>
      <c r="GT74" s="19">
        <v>21068.019706962627</v>
      </c>
      <c r="GU74" s="19">
        <v>21869.150088081631</v>
      </c>
      <c r="GV74" s="19">
        <v>23215.350844550885</v>
      </c>
      <c r="GW74" s="19">
        <v>25204.626810888018</v>
      </c>
      <c r="GX74" s="19">
        <v>27320.151836679044</v>
      </c>
      <c r="GY74" s="19">
        <v>27453.684303291713</v>
      </c>
      <c r="GZ74" s="19">
        <v>29974.777111530981</v>
      </c>
      <c r="HA74" s="19">
        <v>38781.545445819946</v>
      </c>
      <c r="HB74" s="19">
        <v>42318.478428428891</v>
      </c>
      <c r="HC74" s="19">
        <f t="shared" si="11"/>
        <v>9763.3603852678789</v>
      </c>
      <c r="HD74" s="260"/>
      <c r="HE74" s="260"/>
      <c r="HF74" s="260"/>
      <c r="HG74" s="260"/>
      <c r="HH74" s="260"/>
      <c r="HI74" s="260"/>
    </row>
    <row r="75" spans="1:217" ht="13.8">
      <c r="A75" s="9"/>
      <c r="B75" s="18" t="s">
        <v>19</v>
      </c>
      <c r="C75" s="19">
        <v>11034.665857590004</v>
      </c>
      <c r="D75" s="19">
        <v>10333.148649140003</v>
      </c>
      <c r="E75" s="19">
        <v>701.51720845000091</v>
      </c>
      <c r="F75" s="20">
        <v>6.7889975482776602E-2</v>
      </c>
      <c r="G75" s="22"/>
      <c r="H75" s="19">
        <v>9060.2493691200361</v>
      </c>
      <c r="I75" s="19">
        <v>1272.8992800199667</v>
      </c>
      <c r="J75" s="20">
        <v>0.14049274232543504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37"/>
      <c r="GN75" s="19">
        <v>18682.709360000001</v>
      </c>
      <c r="GO75" s="19">
        <v>20584.688171699996</v>
      </c>
      <c r="GP75" s="19">
        <v>24115.425684480004</v>
      </c>
      <c r="GQ75" s="19">
        <v>25559.455379240037</v>
      </c>
      <c r="GR75" s="19">
        <v>26503.918056309987</v>
      </c>
      <c r="GS75" s="19">
        <v>27282.553609680719</v>
      </c>
      <c r="GT75" s="19">
        <v>27807.745064560004</v>
      </c>
      <c r="GU75" s="19">
        <v>28601.488740749999</v>
      </c>
      <c r="GV75" s="19">
        <v>30768.575282359987</v>
      </c>
      <c r="GW75" s="19">
        <v>32510.249579599968</v>
      </c>
      <c r="GX75" s="19">
        <v>35545.980741859916</v>
      </c>
      <c r="GY75" s="19">
        <v>35334.058580070014</v>
      </c>
      <c r="GZ75" s="19">
        <v>35855.043268909998</v>
      </c>
      <c r="HA75" s="19">
        <v>42734.069583220051</v>
      </c>
      <c r="HB75" s="19">
        <v>47668.241827819991</v>
      </c>
      <c r="HC75" s="19">
        <f t="shared" si="11"/>
        <v>11034.665857590004</v>
      </c>
      <c r="HD75" s="260"/>
      <c r="HE75" s="260"/>
      <c r="HF75" s="260"/>
      <c r="HG75" s="260"/>
      <c r="HH75" s="260"/>
      <c r="HI75" s="260"/>
    </row>
    <row r="76" spans="1:217" ht="13.8">
      <c r="A76" s="9"/>
      <c r="B76" s="18" t="s">
        <v>20</v>
      </c>
      <c r="C76" s="19">
        <v>7126.0481658500003</v>
      </c>
      <c r="D76" s="19">
        <v>6764.5550269499981</v>
      </c>
      <c r="E76" s="19">
        <v>361.49313890000212</v>
      </c>
      <c r="F76" s="20">
        <v>5.3439307901231178E-2</v>
      </c>
      <c r="G76" s="22"/>
      <c r="H76" s="19">
        <v>7010.7911164900015</v>
      </c>
      <c r="I76" s="19">
        <v>-246.23608954000338</v>
      </c>
      <c r="J76" s="20">
        <v>-3.5122439885683414E-2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37"/>
      <c r="GN76" s="19">
        <v>10897.279702965858</v>
      </c>
      <c r="GO76" s="19">
        <v>13809.047238401487</v>
      </c>
      <c r="GP76" s="19">
        <v>16838.28502245</v>
      </c>
      <c r="GQ76" s="19">
        <v>17874.002670530004</v>
      </c>
      <c r="GR76" s="19">
        <v>19430.092245579999</v>
      </c>
      <c r="GS76" s="19">
        <v>20672.899735449992</v>
      </c>
      <c r="GT76" s="19">
        <v>22316.905444019991</v>
      </c>
      <c r="GU76" s="19">
        <v>21779.561626289989</v>
      </c>
      <c r="GV76" s="19">
        <v>22036.686954889992</v>
      </c>
      <c r="GW76" s="19">
        <v>23796.886480660003</v>
      </c>
      <c r="GX76" s="19">
        <v>24802.632502050001</v>
      </c>
      <c r="GY76" s="19">
        <v>21629.047100510001</v>
      </c>
      <c r="GZ76" s="19">
        <v>24180.395643669995</v>
      </c>
      <c r="HA76" s="19">
        <v>30051.674897289962</v>
      </c>
      <c r="HB76" s="19">
        <v>30567.973061749995</v>
      </c>
      <c r="HC76" s="19">
        <f t="shared" si="11"/>
        <v>7126.0481658500003</v>
      </c>
      <c r="HD76" s="260"/>
      <c r="HE76" s="260"/>
      <c r="HF76" s="260"/>
      <c r="HG76" s="260"/>
      <c r="HH76" s="260"/>
      <c r="HI76" s="260"/>
    </row>
    <row r="77" spans="1:217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37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60"/>
      <c r="HE77" s="260"/>
      <c r="HF77" s="260"/>
      <c r="HG77" s="260"/>
      <c r="HH77" s="260"/>
      <c r="HI77" s="260"/>
    </row>
    <row r="78" spans="1:217" ht="13.8">
      <c r="A78" s="9"/>
      <c r="B78" s="34" t="s">
        <v>33</v>
      </c>
      <c r="C78" s="25">
        <v>2722.0711068237879</v>
      </c>
      <c r="D78" s="25">
        <v>2538.333595458409</v>
      </c>
      <c r="E78" s="25">
        <v>183.73751136537885</v>
      </c>
      <c r="F78" s="26">
        <v>7.2385092209362206E-2</v>
      </c>
      <c r="G78" s="27"/>
      <c r="H78" s="25">
        <v>2477.2367816388009</v>
      </c>
      <c r="I78" s="25">
        <v>61.096813819608087</v>
      </c>
      <c r="J78" s="26">
        <v>2.4663291887338224E-2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37"/>
      <c r="GN78" s="25">
        <v>6155.3771597710293</v>
      </c>
      <c r="GO78" s="25">
        <v>6494.4272658093423</v>
      </c>
      <c r="GP78" s="25">
        <v>6574.1833367169411</v>
      </c>
      <c r="GQ78" s="25">
        <v>7041.0159474308266</v>
      </c>
      <c r="GR78" s="25">
        <v>7663.1340519061396</v>
      </c>
      <c r="GS78" s="25">
        <v>8131.4358118788332</v>
      </c>
      <c r="GT78" s="25">
        <v>8736.4337677044205</v>
      </c>
      <c r="GU78" s="25">
        <v>9000.3263717112222</v>
      </c>
      <c r="GV78" s="25">
        <v>9355.3321516507513</v>
      </c>
      <c r="GW78" s="25">
        <v>9853.9979584123794</v>
      </c>
      <c r="GX78" s="25">
        <v>10665.574469064686</v>
      </c>
      <c r="GY78" s="25">
        <v>10018.511787522486</v>
      </c>
      <c r="GZ78" s="25">
        <v>10704.25067582574</v>
      </c>
      <c r="HA78" s="25">
        <v>10713.85966174438</v>
      </c>
      <c r="HB78" s="25">
        <v>11579.799065921514</v>
      </c>
      <c r="HC78" s="25">
        <f t="shared" si="11"/>
        <v>2722.0711068237879</v>
      </c>
      <c r="HD78" s="260"/>
      <c r="HE78" s="260"/>
      <c r="HF78" s="260"/>
      <c r="HG78" s="260"/>
      <c r="HH78" s="260"/>
      <c r="HI78" s="260"/>
    </row>
    <row r="79" spans="1:217" ht="13.8">
      <c r="A79" s="9"/>
      <c r="B79" s="18" t="s">
        <v>18</v>
      </c>
      <c r="C79" s="19">
        <v>952.55235845501716</v>
      </c>
      <c r="D79" s="19">
        <v>875.73333886932369</v>
      </c>
      <c r="E79" s="19">
        <v>76.819019585693468</v>
      </c>
      <c r="F79" s="20">
        <v>8.7719647267141834E-2</v>
      </c>
      <c r="G79" s="22"/>
      <c r="H79" s="19">
        <v>878.88897809808486</v>
      </c>
      <c r="I79" s="19">
        <v>-3.1556392287611743</v>
      </c>
      <c r="J79" s="20">
        <v>-3.5904867479280211E-3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37"/>
      <c r="GN79" s="19">
        <v>2000.9800000000005</v>
      </c>
      <c r="GO79" s="19">
        <v>1964.96</v>
      </c>
      <c r="GP79" s="19">
        <v>1929.62</v>
      </c>
      <c r="GQ79" s="19">
        <v>2018.69</v>
      </c>
      <c r="GR79" s="19">
        <v>2306.2782574394842</v>
      </c>
      <c r="GS79" s="19">
        <v>2487.5294282154368</v>
      </c>
      <c r="GT79" s="19">
        <v>2701.6187806623257</v>
      </c>
      <c r="GU79" s="19">
        <v>2886.5309402287917</v>
      </c>
      <c r="GV79" s="19">
        <v>2984.4452767177991</v>
      </c>
      <c r="GW79" s="19">
        <v>3173.1149517605263</v>
      </c>
      <c r="GX79" s="19">
        <v>3431.2693325959399</v>
      </c>
      <c r="GY79" s="19">
        <v>3490.3789559142197</v>
      </c>
      <c r="GZ79" s="19">
        <v>3786.1305530020527</v>
      </c>
      <c r="HA79" s="19">
        <v>3819.7792902325109</v>
      </c>
      <c r="HB79" s="19">
        <v>4012.1017828025292</v>
      </c>
      <c r="HC79" s="19">
        <f t="shared" si="11"/>
        <v>952.55235845501716</v>
      </c>
      <c r="HD79" s="260"/>
      <c r="HE79" s="260"/>
      <c r="HF79" s="260"/>
      <c r="HG79" s="260"/>
      <c r="HH79" s="260"/>
      <c r="HI79" s="260"/>
    </row>
    <row r="80" spans="1:217" ht="13.8">
      <c r="A80" s="9"/>
      <c r="B80" s="18" t="s">
        <v>19</v>
      </c>
      <c r="C80" s="19">
        <v>1097.996273</v>
      </c>
      <c r="D80" s="19">
        <v>1053.374227</v>
      </c>
      <c r="E80" s="19">
        <v>44.622045999999955</v>
      </c>
      <c r="F80" s="20">
        <v>4.2361057311116418E-2</v>
      </c>
      <c r="G80" s="22"/>
      <c r="H80" s="19">
        <v>974.70918400000005</v>
      </c>
      <c r="I80" s="19">
        <v>78.665042999999969</v>
      </c>
      <c r="J80" s="20">
        <v>8.0706167840930043E-2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37"/>
      <c r="GN80" s="19">
        <v>2443.663</v>
      </c>
      <c r="GO80" s="19">
        <v>2567.0860000000002</v>
      </c>
      <c r="GP80" s="19">
        <v>2636.7179999999998</v>
      </c>
      <c r="GQ80" s="19">
        <v>2878.02</v>
      </c>
      <c r="GR80" s="19">
        <v>2979.7055660000001</v>
      </c>
      <c r="GS80" s="19">
        <v>3159.6641019999997</v>
      </c>
      <c r="GT80" s="19">
        <v>3241.4290780000001</v>
      </c>
      <c r="GU80" s="19">
        <v>3386.3999859999999</v>
      </c>
      <c r="GV80" s="19">
        <v>3544.0609490000002</v>
      </c>
      <c r="GW80" s="19">
        <v>3699.2912919999994</v>
      </c>
      <c r="GX80" s="19">
        <v>4067.8249289999999</v>
      </c>
      <c r="GY80" s="19">
        <v>3972.8265000000006</v>
      </c>
      <c r="GZ80" s="19">
        <v>4211.1122500000001</v>
      </c>
      <c r="HA80" s="19">
        <v>4251.0323159999998</v>
      </c>
      <c r="HB80" s="19">
        <v>4776.3203269999995</v>
      </c>
      <c r="HC80" s="19">
        <f t="shared" si="11"/>
        <v>1097.996273</v>
      </c>
      <c r="HD80" s="260"/>
      <c r="HE80" s="260"/>
      <c r="HF80" s="260"/>
      <c r="HG80" s="260"/>
      <c r="HH80" s="260"/>
      <c r="HI80" s="260"/>
    </row>
    <row r="81" spans="1:217" ht="13.8">
      <c r="A81" s="9"/>
      <c r="B81" s="18" t="s">
        <v>20</v>
      </c>
      <c r="C81" s="19">
        <v>671.52247536877064</v>
      </c>
      <c r="D81" s="19">
        <v>609.22602958908556</v>
      </c>
      <c r="E81" s="19">
        <v>62.296445779685087</v>
      </c>
      <c r="F81" s="20">
        <v>0.10225506257784679</v>
      </c>
      <c r="G81" s="22"/>
      <c r="H81" s="19">
        <v>623.63861954071604</v>
      </c>
      <c r="I81" s="19">
        <v>-14.41258995163048</v>
      </c>
      <c r="J81" s="20">
        <v>-2.3110483379372423E-2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37"/>
      <c r="GN81" s="19">
        <v>1710.7341597710295</v>
      </c>
      <c r="GO81" s="19">
        <v>1962.381265809342</v>
      </c>
      <c r="GP81" s="19">
        <v>2007.8453367169416</v>
      </c>
      <c r="GQ81" s="19">
        <v>2144.3059474308266</v>
      </c>
      <c r="GR81" s="19">
        <v>2377.1502284666544</v>
      </c>
      <c r="GS81" s="19">
        <v>2484.2422816633975</v>
      </c>
      <c r="GT81" s="19">
        <v>2793.3859090420938</v>
      </c>
      <c r="GU81" s="19">
        <v>2727.3954454824307</v>
      </c>
      <c r="GV81" s="19">
        <v>2826.8259259329511</v>
      </c>
      <c r="GW81" s="19">
        <v>2981.5917146518532</v>
      </c>
      <c r="GX81" s="19">
        <v>3166.4802074687477</v>
      </c>
      <c r="GY81" s="19">
        <v>2555.3063316082671</v>
      </c>
      <c r="GZ81" s="19">
        <v>2707.0078728236876</v>
      </c>
      <c r="HA81" s="19">
        <v>2643.0480555118688</v>
      </c>
      <c r="HB81" s="19">
        <v>2791.3769561189852</v>
      </c>
      <c r="HC81" s="19">
        <f t="shared" si="11"/>
        <v>671.52247536877064</v>
      </c>
      <c r="HD81" s="260"/>
      <c r="HE81" s="260"/>
      <c r="HF81" s="260"/>
      <c r="HG81" s="260"/>
      <c r="HH81" s="260"/>
      <c r="HI81" s="260"/>
    </row>
    <row r="82" spans="1:217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37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60"/>
      <c r="HE82" s="260"/>
      <c r="HF82" s="260"/>
      <c r="HG82" s="260"/>
      <c r="HH82" s="260"/>
      <c r="HI82" s="260"/>
    </row>
    <row r="83" spans="1:217" ht="13.8">
      <c r="A83" s="9"/>
      <c r="B83" s="34" t="s">
        <v>34</v>
      </c>
      <c r="C83" s="25">
        <v>456.37787308834095</v>
      </c>
      <c r="D83" s="25">
        <v>445.46356056556851</v>
      </c>
      <c r="E83" s="25">
        <v>10.914312522772434</v>
      </c>
      <c r="F83" s="26">
        <v>2.4501022056473996E-2</v>
      </c>
      <c r="G83" s="27"/>
      <c r="H83" s="25">
        <v>383.72525706987346</v>
      </c>
      <c r="I83" s="25">
        <v>61.73830349569505</v>
      </c>
      <c r="J83" s="26">
        <v>0.16089194640751253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37"/>
      <c r="GN83" s="25">
        <v>1095.8884688221433</v>
      </c>
      <c r="GO83" s="25">
        <v>1216.1970546141833</v>
      </c>
      <c r="GP83" s="25">
        <v>1365.0636999610501</v>
      </c>
      <c r="GQ83" s="25">
        <v>1466.0875168173238</v>
      </c>
      <c r="GR83" s="25">
        <v>1473.9908453477676</v>
      </c>
      <c r="GS83" s="25">
        <v>1494.884319092153</v>
      </c>
      <c r="GT83" s="25">
        <v>1523.7371134225809</v>
      </c>
      <c r="GU83" s="25">
        <v>1512.3970183109104</v>
      </c>
      <c r="GV83" s="25">
        <v>1536.8172901942589</v>
      </c>
      <c r="GW83" s="25">
        <v>1574.3126168621695</v>
      </c>
      <c r="GX83" s="25">
        <v>1648.6731588352714</v>
      </c>
      <c r="GY83" s="25">
        <v>1409.2156953654701</v>
      </c>
      <c r="GZ83" s="25">
        <v>1497.7413569557946</v>
      </c>
      <c r="HA83" s="25">
        <v>1889.4318970140603</v>
      </c>
      <c r="HB83" s="25">
        <v>2040.0184211075007</v>
      </c>
      <c r="HC83" s="25">
        <f t="shared" si="11"/>
        <v>456.37787308834095</v>
      </c>
      <c r="HD83" s="260"/>
      <c r="HE83" s="260"/>
      <c r="HF83" s="260"/>
      <c r="HG83" s="260"/>
      <c r="HH83" s="260"/>
      <c r="HI83" s="260"/>
    </row>
    <row r="84" spans="1:217" ht="13.8">
      <c r="A84" s="9"/>
      <c r="B84" s="18" t="s">
        <v>18</v>
      </c>
      <c r="C84" s="19">
        <v>160.63405122053248</v>
      </c>
      <c r="D84" s="19">
        <v>156.43352556960835</v>
      </c>
      <c r="E84" s="19">
        <v>4.2005256509241349</v>
      </c>
      <c r="F84" s="20">
        <v>2.6851824988467856E-2</v>
      </c>
      <c r="G84" s="22"/>
      <c r="H84" s="19">
        <v>130.65821404659476</v>
      </c>
      <c r="I84" s="19">
        <v>25.775311523013585</v>
      </c>
      <c r="J84" s="20">
        <v>0.19727279843134626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37"/>
      <c r="GN84" s="19">
        <v>334.9428833306971</v>
      </c>
      <c r="GO84" s="19">
        <v>364.98795570034252</v>
      </c>
      <c r="GP84" s="19">
        <v>395.23410362094472</v>
      </c>
      <c r="GQ84" s="19">
        <v>418.731872704875</v>
      </c>
      <c r="GR84" s="19">
        <v>429.60476280680211</v>
      </c>
      <c r="GS84" s="19">
        <v>444.67145623172127</v>
      </c>
      <c r="GT84" s="19">
        <v>459.00154887984331</v>
      </c>
      <c r="GU84" s="19">
        <v>469.95013817005218</v>
      </c>
      <c r="GV84" s="19">
        <v>478.86842735700981</v>
      </c>
      <c r="GW84" s="19">
        <v>494.65142089930782</v>
      </c>
      <c r="GX84" s="19">
        <v>518.29111196077531</v>
      </c>
      <c r="GY84" s="19">
        <v>468.36374326704464</v>
      </c>
      <c r="GZ84" s="19">
        <v>504.93798029753344</v>
      </c>
      <c r="HA84" s="19">
        <v>670.35049890880748</v>
      </c>
      <c r="HB84" s="19">
        <v>718.24239961559567</v>
      </c>
      <c r="HC84" s="19">
        <f t="shared" si="11"/>
        <v>160.63405122053248</v>
      </c>
      <c r="HD84" s="260"/>
      <c r="HE84" s="260"/>
      <c r="HF84" s="260"/>
      <c r="HG84" s="260"/>
      <c r="HH84" s="260"/>
      <c r="HI84" s="260"/>
    </row>
    <row r="85" spans="1:217" ht="13.8">
      <c r="A85" s="9"/>
      <c r="B85" s="18" t="s">
        <v>19</v>
      </c>
      <c r="C85" s="19">
        <v>181.39269882804075</v>
      </c>
      <c r="D85" s="19">
        <v>180.34834940376942</v>
      </c>
      <c r="E85" s="19">
        <v>1.0443494242713314</v>
      </c>
      <c r="F85" s="20">
        <v>5.7907345851733296E-3</v>
      </c>
      <c r="G85" s="22"/>
      <c r="H85" s="19">
        <v>154.60308326564393</v>
      </c>
      <c r="I85" s="19">
        <v>25.745266138125487</v>
      </c>
      <c r="J85" s="20">
        <v>0.16652492042405875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37"/>
      <c r="GN85" s="19">
        <v>474.07473405180315</v>
      </c>
      <c r="GO85" s="19">
        <v>509.06323756847081</v>
      </c>
      <c r="GP85" s="19">
        <v>577.2827848802192</v>
      </c>
      <c r="GQ85" s="19">
        <v>620.84368373034238</v>
      </c>
      <c r="GR85" s="19">
        <v>604.43133690888635</v>
      </c>
      <c r="GS85" s="19">
        <v>604.49305097314254</v>
      </c>
      <c r="GT85" s="19">
        <v>592.9968155520852</v>
      </c>
      <c r="GU85" s="19">
        <v>595.38658080274695</v>
      </c>
      <c r="GV85" s="19">
        <v>621.0931446297717</v>
      </c>
      <c r="GW85" s="19">
        <v>628.76083517636209</v>
      </c>
      <c r="GX85" s="19">
        <v>657.28054578389401</v>
      </c>
      <c r="GY85" s="19">
        <v>586.52731449598559</v>
      </c>
      <c r="GZ85" s="19">
        <v>610.52073225609695</v>
      </c>
      <c r="HA85" s="19">
        <v>748.29291147997026</v>
      </c>
      <c r="HB85" s="19">
        <v>821.97916890883027</v>
      </c>
      <c r="HC85" s="19">
        <f t="shared" si="11"/>
        <v>181.39269882804075</v>
      </c>
      <c r="HD85" s="260"/>
      <c r="HE85" s="260"/>
      <c r="HF85" s="260"/>
      <c r="HG85" s="260"/>
      <c r="HH85" s="260"/>
      <c r="HI85" s="260"/>
    </row>
    <row r="86" spans="1:217" ht="13.8">
      <c r="A86" s="9"/>
      <c r="B86" s="18" t="s">
        <v>20</v>
      </c>
      <c r="C86" s="19">
        <v>114.35112303976774</v>
      </c>
      <c r="D86" s="19">
        <v>108.68168559219076</v>
      </c>
      <c r="E86" s="19">
        <v>5.669437447576982</v>
      </c>
      <c r="F86" s="20">
        <v>5.2165527399442128E-2</v>
      </c>
      <c r="G86" s="22"/>
      <c r="H86" s="19">
        <v>98.463959757634797</v>
      </c>
      <c r="I86" s="19">
        <v>10.217725834555964</v>
      </c>
      <c r="J86" s="20">
        <v>0.10377122613905126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37"/>
      <c r="GN86" s="19">
        <v>286.87085143964316</v>
      </c>
      <c r="GO86" s="19">
        <v>342.14586134537012</v>
      </c>
      <c r="GP86" s="19">
        <v>392.54681145988604</v>
      </c>
      <c r="GQ86" s="19">
        <v>426.51196038210645</v>
      </c>
      <c r="GR86" s="19">
        <v>439.95474563207898</v>
      </c>
      <c r="GS86" s="19">
        <v>445.7198118872891</v>
      </c>
      <c r="GT86" s="19">
        <v>471.73874899065231</v>
      </c>
      <c r="GU86" s="19">
        <v>447.06029933811118</v>
      </c>
      <c r="GV86" s="19">
        <v>436.85571820747737</v>
      </c>
      <c r="GW86" s="19">
        <v>450.90036078649956</v>
      </c>
      <c r="GX86" s="19">
        <v>473.10150109060214</v>
      </c>
      <c r="GY86" s="19">
        <v>354.32463760243996</v>
      </c>
      <c r="GZ86" s="19">
        <v>382.28264440216412</v>
      </c>
      <c r="HA86" s="19">
        <v>470.78848662528264</v>
      </c>
      <c r="HB86" s="19">
        <v>499.79685258307461</v>
      </c>
      <c r="HC86" s="19">
        <f t="shared" si="11"/>
        <v>114.35112303976774</v>
      </c>
      <c r="HD86" s="260"/>
      <c r="HE86" s="260"/>
      <c r="HF86" s="260"/>
      <c r="HG86" s="260"/>
      <c r="HH86" s="260"/>
      <c r="HI86" s="260"/>
    </row>
    <row r="87" spans="1:217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37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60"/>
      <c r="HE87" s="260"/>
      <c r="HF87" s="260"/>
      <c r="HG87" s="260"/>
      <c r="HH87" s="260"/>
      <c r="HI87" s="260"/>
    </row>
    <row r="88" spans="1:217" ht="13.8">
      <c r="A88" s="9"/>
      <c r="B88" s="34" t="s">
        <v>35</v>
      </c>
      <c r="C88" s="25">
        <v>26912.473050670254</v>
      </c>
      <c r="D88" s="25">
        <v>24927.574490950952</v>
      </c>
      <c r="E88" s="25">
        <v>1984.8985597193023</v>
      </c>
      <c r="F88" s="26">
        <v>7.9626622335030928E-2</v>
      </c>
      <c r="G88" s="27"/>
      <c r="H88" s="25">
        <v>21687.172380459058</v>
      </c>
      <c r="I88" s="25">
        <v>3240.4021104918938</v>
      </c>
      <c r="J88" s="26">
        <v>0.14941561092637487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37"/>
      <c r="GN88" s="25">
        <v>39455.470150076653</v>
      </c>
      <c r="GO88" s="25">
        <v>44817.683198382292</v>
      </c>
      <c r="GP88" s="25">
        <v>52051.291558866578</v>
      </c>
      <c r="GQ88" s="25">
        <v>57669.908787354914</v>
      </c>
      <c r="GR88" s="25">
        <v>61648.14056198184</v>
      </c>
      <c r="GS88" s="25">
        <v>65115.392070996917</v>
      </c>
      <c r="GT88" s="25">
        <v>68655.326268303936</v>
      </c>
      <c r="GU88" s="25">
        <v>69684.51339149967</v>
      </c>
      <c r="GV88" s="25">
        <v>73088.351973067605</v>
      </c>
      <c r="GW88" s="25">
        <v>77995.983860706416</v>
      </c>
      <c r="GX88" s="25">
        <v>84605.412962176008</v>
      </c>
      <c r="GY88" s="25">
        <v>79833.144306555565</v>
      </c>
      <c r="GZ88" s="25">
        <v>85630.071929437618</v>
      </c>
      <c r="HA88" s="25">
        <v>103936.52971157823</v>
      </c>
      <c r="HB88" s="25">
        <v>114643.55879481899</v>
      </c>
      <c r="HC88" s="25">
        <f t="shared" si="11"/>
        <v>26912.473050670254</v>
      </c>
      <c r="HD88" s="260"/>
      <c r="HE88" s="260"/>
      <c r="HF88" s="260"/>
      <c r="HG88" s="260"/>
      <c r="HH88" s="260"/>
      <c r="HI88" s="260"/>
    </row>
    <row r="89" spans="1:217" ht="13.8">
      <c r="A89" s="9"/>
      <c r="B89" s="18" t="s">
        <v>18</v>
      </c>
      <c r="C89" s="19">
        <v>9472.530808259693</v>
      </c>
      <c r="D89" s="19">
        <v>8758.0980969001575</v>
      </c>
      <c r="E89" s="19">
        <v>714.43271135953546</v>
      </c>
      <c r="F89" s="20">
        <v>8.1573956292223068E-2</v>
      </c>
      <c r="G89" s="22"/>
      <c r="H89" s="19">
        <v>7386.7589888689463</v>
      </c>
      <c r="I89" s="19">
        <v>1371.3391080312113</v>
      </c>
      <c r="J89" s="20">
        <v>0.18564828094400701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37"/>
      <c r="GN89" s="19">
        <v>12059.298185819998</v>
      </c>
      <c r="GO89" s="19">
        <v>13448.668668157487</v>
      </c>
      <c r="GP89" s="19">
        <v>15069.441646599998</v>
      </c>
      <c r="GQ89" s="19">
        <v>16471.174026165034</v>
      </c>
      <c r="GR89" s="19">
        <v>17971.844881231988</v>
      </c>
      <c r="GS89" s="19">
        <v>19372.085087491665</v>
      </c>
      <c r="GT89" s="19">
        <v>20684.713782883744</v>
      </c>
      <c r="GU89" s="19">
        <v>21655.536429629155</v>
      </c>
      <c r="GV89" s="19">
        <v>22774.447088626988</v>
      </c>
      <c r="GW89" s="19">
        <v>24508.302816465213</v>
      </c>
      <c r="GX89" s="19">
        <v>26610.50900929411</v>
      </c>
      <c r="GY89" s="19">
        <v>26562.900738163964</v>
      </c>
      <c r="GZ89" s="19">
        <v>28866.930489074864</v>
      </c>
      <c r="HA89" s="19">
        <v>36862.966548576893</v>
      </c>
      <c r="HB89" s="19">
        <v>40371.2255488476</v>
      </c>
      <c r="HC89" s="19">
        <f t="shared" si="11"/>
        <v>9472.530808259693</v>
      </c>
      <c r="HD89" s="260"/>
      <c r="HE89" s="260"/>
      <c r="HF89" s="260"/>
      <c r="HG89" s="260"/>
      <c r="HH89" s="260"/>
      <c r="HI89" s="260"/>
    </row>
    <row r="90" spans="1:217" ht="13.8">
      <c r="A90" s="9"/>
      <c r="B90" s="18" t="s">
        <v>19</v>
      </c>
      <c r="C90" s="19">
        <v>10697.09078791056</v>
      </c>
      <c r="D90" s="19">
        <v>10087.233255700792</v>
      </c>
      <c r="E90" s="19">
        <v>609.85753220976767</v>
      </c>
      <c r="F90" s="20">
        <v>6.0458355304226476E-2</v>
      </c>
      <c r="G90" s="22"/>
      <c r="H90" s="19">
        <v>8738.6360014301154</v>
      </c>
      <c r="I90" s="19">
        <v>1348.5972542706768</v>
      </c>
      <c r="J90" s="20">
        <v>0.15432583003228112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37"/>
      <c r="GN90" s="19">
        <v>17068.412880000003</v>
      </c>
      <c r="GO90" s="19">
        <v>18761.427143443427</v>
      </c>
      <c r="GP90" s="19">
        <v>22013.89323153994</v>
      </c>
      <c r="GQ90" s="19">
        <v>24420.985091349976</v>
      </c>
      <c r="GR90" s="19">
        <v>25280.67135313007</v>
      </c>
      <c r="GS90" s="19">
        <v>26329.170566285549</v>
      </c>
      <c r="GT90" s="19">
        <v>26718.558441010664</v>
      </c>
      <c r="GU90" s="19">
        <v>27438.139740600967</v>
      </c>
      <c r="GV90" s="19">
        <v>29538.398706320673</v>
      </c>
      <c r="GW90" s="19">
        <v>31151.894055961231</v>
      </c>
      <c r="GX90" s="19">
        <v>33736.6752029419</v>
      </c>
      <c r="GY90" s="19">
        <v>33206.932360121602</v>
      </c>
      <c r="GZ90" s="19">
        <v>34906.185239752784</v>
      </c>
      <c r="HA90" s="19">
        <v>41168.635841161326</v>
      </c>
      <c r="HB90" s="19">
        <v>46189.513044451371</v>
      </c>
      <c r="HC90" s="19">
        <f t="shared" si="11"/>
        <v>10697.09078791056</v>
      </c>
      <c r="HD90" s="260"/>
      <c r="HE90" s="260"/>
      <c r="HF90" s="260"/>
      <c r="HG90" s="260"/>
      <c r="HH90" s="260"/>
      <c r="HI90" s="260"/>
    </row>
    <row r="91" spans="1:217" ht="13.8">
      <c r="A91" s="9"/>
      <c r="B91" s="18" t="s">
        <v>20</v>
      </c>
      <c r="C91" s="19">
        <v>6742.8514544999998</v>
      </c>
      <c r="D91" s="19">
        <v>6082.2431383500025</v>
      </c>
      <c r="E91" s="19">
        <v>660.60831614999734</v>
      </c>
      <c r="F91" s="20">
        <v>0.10861261234111201</v>
      </c>
      <c r="G91" s="22"/>
      <c r="H91" s="19">
        <v>5561.7773901599976</v>
      </c>
      <c r="I91" s="19">
        <v>520.46574819000489</v>
      </c>
      <c r="J91" s="20">
        <v>9.3579032686713207E-2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37"/>
      <c r="GN91" s="19">
        <v>10327.759084256646</v>
      </c>
      <c r="GO91" s="19">
        <v>12607.587386781375</v>
      </c>
      <c r="GP91" s="19">
        <v>14967.956680726642</v>
      </c>
      <c r="GQ91" s="19">
        <v>16777.749669839901</v>
      </c>
      <c r="GR91" s="19">
        <v>18395.624327619778</v>
      </c>
      <c r="GS91" s="19">
        <v>19414.136417219699</v>
      </c>
      <c r="GT91" s="19">
        <v>21252.054044409531</v>
      </c>
      <c r="GU91" s="19">
        <v>20590.837221269554</v>
      </c>
      <c r="GV91" s="19">
        <v>20775.506178119947</v>
      </c>
      <c r="GW91" s="19">
        <v>22335.786988279971</v>
      </c>
      <c r="GX91" s="19">
        <v>24258.228749940001</v>
      </c>
      <c r="GY91" s="19">
        <v>20063.311208269999</v>
      </c>
      <c r="GZ91" s="19">
        <v>21856.956200609977</v>
      </c>
      <c r="HA91" s="19">
        <v>25904.927321840009</v>
      </c>
      <c r="HB91" s="19">
        <v>28082.820201520015</v>
      </c>
      <c r="HC91" s="19">
        <f t="shared" si="11"/>
        <v>6742.8514544999998</v>
      </c>
      <c r="HD91" s="260"/>
      <c r="HE91" s="260"/>
      <c r="HF91" s="260"/>
      <c r="HG91" s="260"/>
      <c r="HH91" s="260"/>
      <c r="HI91" s="260"/>
    </row>
    <row r="92" spans="1:217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37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60"/>
      <c r="HE92" s="260"/>
      <c r="HF92" s="260"/>
      <c r="HG92" s="260"/>
      <c r="HH92" s="260"/>
      <c r="HI92" s="260"/>
    </row>
    <row r="93" spans="1:217" ht="13.8">
      <c r="A93" s="9"/>
      <c r="B93" s="34" t="s">
        <v>36</v>
      </c>
      <c r="C93" s="25">
        <v>205.64324890021362</v>
      </c>
      <c r="D93" s="25">
        <v>225.03995786012047</v>
      </c>
      <c r="E93" s="25">
        <v>-19.396708959906846</v>
      </c>
      <c r="F93" s="26">
        <v>-8.6192288446673912E-2</v>
      </c>
      <c r="G93" s="27"/>
      <c r="H93" s="25">
        <v>145.12958055026581</v>
      </c>
      <c r="I93" s="25">
        <v>79.910377309854653</v>
      </c>
      <c r="J93" s="26">
        <v>0.55061398928371874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70.538681592947626</v>
      </c>
      <c r="GK93" s="25">
        <v>67.395300341774302</v>
      </c>
      <c r="GL93" s="25">
        <v>67.709266965491679</v>
      </c>
      <c r="GM93" s="37"/>
      <c r="GN93" s="25">
        <v>150.11038759556502</v>
      </c>
      <c r="GO93" s="25">
        <v>272.95101569599512</v>
      </c>
      <c r="GP93" s="25">
        <v>434.85485733833224</v>
      </c>
      <c r="GQ93" s="25">
        <v>451.2691981822644</v>
      </c>
      <c r="GR93" s="25">
        <v>464.37242684581611</v>
      </c>
      <c r="GS93" s="25">
        <v>348.31665874468962</v>
      </c>
      <c r="GT93" s="25">
        <v>71.679754092928505</v>
      </c>
      <c r="GU93" s="25">
        <v>-57.389839176380562</v>
      </c>
      <c r="GV93" s="25">
        <v>188.69779288819711</v>
      </c>
      <c r="GW93" s="25">
        <v>414.58314113119002</v>
      </c>
      <c r="GX93" s="25">
        <v>472.68554514121388</v>
      </c>
      <c r="GY93" s="25">
        <v>341.59950525422499</v>
      </c>
      <c r="GZ93" s="25">
        <v>542.42593298199824</v>
      </c>
      <c r="HA93" s="25">
        <v>736.60968700220633</v>
      </c>
      <c r="HB93" s="25">
        <v>840.65655309054318</v>
      </c>
      <c r="HC93" s="25">
        <f t="shared" si="11"/>
        <v>205.64324890021362</v>
      </c>
      <c r="HD93" s="260"/>
      <c r="HE93" s="260"/>
      <c r="HF93" s="260"/>
      <c r="HG93" s="260"/>
      <c r="HH93" s="260"/>
      <c r="HI93" s="260"/>
    </row>
    <row r="94" spans="1:217" ht="13.8">
      <c r="A94" s="9"/>
      <c r="B94" s="18" t="s">
        <v>18</v>
      </c>
      <c r="C94" s="19">
        <v>84.328089978297555</v>
      </c>
      <c r="D94" s="19">
        <v>95.184276760375724</v>
      </c>
      <c r="E94" s="19">
        <v>-10.856186782078169</v>
      </c>
      <c r="F94" s="20">
        <v>-0.11405441267792972</v>
      </c>
      <c r="G94" s="22"/>
      <c r="H94" s="19">
        <v>65.177220147899376</v>
      </c>
      <c r="I94" s="19">
        <v>30.007056612476347</v>
      </c>
      <c r="J94" s="20">
        <v>0.46039178327005492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29.81311361315948</v>
      </c>
      <c r="GK94" s="19">
        <v>27.120188745568665</v>
      </c>
      <c r="GL94" s="19">
        <v>27.394787619569406</v>
      </c>
      <c r="GM94" s="37"/>
      <c r="GN94" s="19">
        <v>75.051325387593621</v>
      </c>
      <c r="GO94" s="19">
        <v>112.61285828141033</v>
      </c>
      <c r="GP94" s="19">
        <v>166.98266416691018</v>
      </c>
      <c r="GQ94" s="19">
        <v>151.50641150395944</v>
      </c>
      <c r="GR94" s="19">
        <v>177.03946117294595</v>
      </c>
      <c r="GS94" s="19">
        <v>140.07878816432012</v>
      </c>
      <c r="GT94" s="19">
        <v>34.580534816633367</v>
      </c>
      <c r="GU94" s="19">
        <v>-3.0095412929537098</v>
      </c>
      <c r="GV94" s="19">
        <v>84.994982590028158</v>
      </c>
      <c r="GW94" s="19">
        <v>174.6883701867323</v>
      </c>
      <c r="GX94" s="19">
        <v>204.86929012423252</v>
      </c>
      <c r="GY94" s="19">
        <v>182.52349953037879</v>
      </c>
      <c r="GZ94" s="19">
        <v>257.84984937517368</v>
      </c>
      <c r="HA94" s="19">
        <v>324.14062237172453</v>
      </c>
      <c r="HB94" s="19">
        <v>370.47801982564829</v>
      </c>
      <c r="HC94" s="19">
        <f t="shared" si="11"/>
        <v>84.328089978297555</v>
      </c>
      <c r="HD94" s="260"/>
      <c r="HE94" s="260"/>
      <c r="HF94" s="260"/>
      <c r="HG94" s="260"/>
      <c r="HH94" s="260"/>
      <c r="HI94" s="260"/>
    </row>
    <row r="95" spans="1:217" ht="13.8">
      <c r="A95" s="9"/>
      <c r="B95" s="18" t="s">
        <v>19</v>
      </c>
      <c r="C95" s="19">
        <v>75.460051314466725</v>
      </c>
      <c r="D95" s="19">
        <v>74.713536237570253</v>
      </c>
      <c r="E95" s="19">
        <v>0.7465150768964719</v>
      </c>
      <c r="F95" s="20">
        <v>9.9916978166144053E-3</v>
      </c>
      <c r="G95" s="22"/>
      <c r="H95" s="19">
        <v>43.861434230089429</v>
      </c>
      <c r="I95" s="19">
        <v>30.852102007480823</v>
      </c>
      <c r="J95" s="20">
        <v>0.70339929710542703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37"/>
      <c r="GN95" s="19">
        <v>33.703338140565009</v>
      </c>
      <c r="GO95" s="19">
        <v>82.985230065532804</v>
      </c>
      <c r="GP95" s="19">
        <v>147.63932678542744</v>
      </c>
      <c r="GQ95" s="19">
        <v>160.39871545673617</v>
      </c>
      <c r="GR95" s="19">
        <v>154.49038368839655</v>
      </c>
      <c r="GS95" s="19">
        <v>112.20755362343857</v>
      </c>
      <c r="GT95" s="19">
        <v>1.6269246915632531</v>
      </c>
      <c r="GU95" s="19">
        <v>-41.526801515407215</v>
      </c>
      <c r="GV95" s="19">
        <v>46.86664579154813</v>
      </c>
      <c r="GW95" s="19">
        <v>130.92717835633576</v>
      </c>
      <c r="GX95" s="19">
        <v>148.0511189826486</v>
      </c>
      <c r="GY95" s="19">
        <v>79.793212642692069</v>
      </c>
      <c r="GZ95" s="19">
        <v>145.30277224404847</v>
      </c>
      <c r="HA95" s="19">
        <v>225.59133271261086</v>
      </c>
      <c r="HB95" s="19">
        <v>275.84036443568641</v>
      </c>
      <c r="HC95" s="19">
        <f t="shared" si="11"/>
        <v>75.460051314466725</v>
      </c>
      <c r="HD95" s="260"/>
      <c r="HE95" s="260"/>
      <c r="HF95" s="260"/>
      <c r="HG95" s="260"/>
      <c r="HH95" s="260"/>
      <c r="HI95" s="260"/>
    </row>
    <row r="96" spans="1:217" ht="13.8">
      <c r="A96" s="9"/>
      <c r="B96" s="18" t="s">
        <v>20</v>
      </c>
      <c r="C96" s="19">
        <v>45.855107607449341</v>
      </c>
      <c r="D96" s="19">
        <v>55.14214486217449</v>
      </c>
      <c r="E96" s="19">
        <v>-9.2870372547251492</v>
      </c>
      <c r="F96" s="20">
        <v>-0.16841994953112024</v>
      </c>
      <c r="G96" s="22"/>
      <c r="H96" s="19">
        <v>36.090926172276994</v>
      </c>
      <c r="I96" s="19">
        <v>19.051218689897496</v>
      </c>
      <c r="J96" s="20">
        <v>0.52786727054213323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37"/>
      <c r="GN96" s="19">
        <v>41.355724067406392</v>
      </c>
      <c r="GO96" s="19">
        <v>77.352927349051953</v>
      </c>
      <c r="GP96" s="19">
        <v>120.23286638599461</v>
      </c>
      <c r="GQ96" s="19">
        <v>139.36407122156876</v>
      </c>
      <c r="GR96" s="19">
        <v>132.84258198447358</v>
      </c>
      <c r="GS96" s="19">
        <v>96.030316956930918</v>
      </c>
      <c r="GT96" s="19">
        <v>35.472294584731891</v>
      </c>
      <c r="GU96" s="19">
        <v>-12.853496368019638</v>
      </c>
      <c r="GV96" s="19">
        <v>56.836164506620847</v>
      </c>
      <c r="GW96" s="19">
        <v>108.96759258812196</v>
      </c>
      <c r="GX96" s="19">
        <v>119.7651360343327</v>
      </c>
      <c r="GY96" s="19">
        <v>79.282793081154111</v>
      </c>
      <c r="GZ96" s="19">
        <v>139.2733113627761</v>
      </c>
      <c r="HA96" s="19">
        <v>186.87773191787093</v>
      </c>
      <c r="HB96" s="19">
        <v>194.33816882920843</v>
      </c>
      <c r="HC96" s="19">
        <f t="shared" si="11"/>
        <v>45.855107607449341</v>
      </c>
      <c r="HD96" s="260"/>
      <c r="HE96" s="260"/>
      <c r="HF96" s="260"/>
      <c r="HG96" s="260"/>
      <c r="HH96" s="260"/>
      <c r="HI96" s="260"/>
    </row>
    <row r="97" spans="1:217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37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60"/>
      <c r="HE97" s="260"/>
      <c r="HF97" s="260"/>
      <c r="HG97" s="260"/>
      <c r="HH97" s="260"/>
      <c r="HI97" s="260"/>
    </row>
    <row r="98" spans="1:217" ht="13.8">
      <c r="A98" s="9"/>
      <c r="B98" s="34" t="s">
        <v>37</v>
      </c>
      <c r="C98" s="25">
        <v>7.0361029226292153</v>
      </c>
      <c r="D98" s="25">
        <v>7.6392273421671995</v>
      </c>
      <c r="E98" s="25">
        <v>-0.60312441953798412</v>
      </c>
      <c r="F98" s="26">
        <v>-7.8950971416813689E-2</v>
      </c>
      <c r="G98" s="27"/>
      <c r="H98" s="25">
        <v>6.7122250045025567</v>
      </c>
      <c r="I98" s="25">
        <v>0.92700233766464279</v>
      </c>
      <c r="J98" s="26">
        <v>0.13810656481908906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37"/>
      <c r="GN98" s="25">
        <v>16.431974956920151</v>
      </c>
      <c r="GO98" s="25">
        <v>21.864161602712493</v>
      </c>
      <c r="GP98" s="25">
        <v>18.149778896363436</v>
      </c>
      <c r="GQ98" s="25">
        <v>21.211172037506138</v>
      </c>
      <c r="GR98" s="25">
        <v>23.200775399522815</v>
      </c>
      <c r="GS98" s="25">
        <v>20.608152353439657</v>
      </c>
      <c r="GT98" s="25">
        <v>20.86538368691679</v>
      </c>
      <c r="GU98" s="25">
        <v>20.922876757330073</v>
      </c>
      <c r="GV98" s="25">
        <v>21.216584098245718</v>
      </c>
      <c r="GW98" s="25">
        <v>21.124627102828015</v>
      </c>
      <c r="GX98" s="25">
        <v>21.869927433275205</v>
      </c>
      <c r="GY98" s="25">
        <v>14.868119902645379</v>
      </c>
      <c r="GZ98" s="25">
        <v>24.0165355298872</v>
      </c>
      <c r="HA98" s="25">
        <v>27.205142294234395</v>
      </c>
      <c r="HB98" s="25">
        <v>29.194981148439059</v>
      </c>
      <c r="HC98" s="25">
        <f t="shared" si="11"/>
        <v>7.0361029226292153</v>
      </c>
      <c r="HD98" s="260"/>
      <c r="HE98" s="260"/>
      <c r="HF98" s="260"/>
      <c r="HG98" s="260"/>
      <c r="HH98" s="260"/>
      <c r="HI98" s="260"/>
    </row>
    <row r="99" spans="1:217" ht="13.8">
      <c r="A99" s="9"/>
      <c r="B99" s="18" t="s">
        <v>18</v>
      </c>
      <c r="C99" s="19">
        <v>2.9343741299650725</v>
      </c>
      <c r="D99" s="19">
        <v>3.0856844177744338</v>
      </c>
      <c r="E99" s="19">
        <v>-0.15131028780936129</v>
      </c>
      <c r="F99" s="20">
        <v>-4.9036216062073722E-2</v>
      </c>
      <c r="G99" s="22"/>
      <c r="H99" s="19">
        <v>2.7123032511575245</v>
      </c>
      <c r="I99" s="19">
        <v>0.37338116661690934</v>
      </c>
      <c r="J99" s="20">
        <v>0.13766202818861134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37"/>
      <c r="GN99" s="19">
        <v>4.5737835705427203</v>
      </c>
      <c r="GO99" s="19">
        <v>4.4657617358230377</v>
      </c>
      <c r="GP99" s="19">
        <v>4.7707210511328126</v>
      </c>
      <c r="GQ99" s="19">
        <v>8.0084277849839438</v>
      </c>
      <c r="GR99" s="19">
        <v>9.6321614982320991</v>
      </c>
      <c r="GS99" s="19">
        <v>7.6944559476034442</v>
      </c>
      <c r="GT99" s="19">
        <v>7.5632723172375336</v>
      </c>
      <c r="GU99" s="19">
        <v>7.3932710478192432</v>
      </c>
      <c r="GV99" s="19">
        <v>8.0895520088964066</v>
      </c>
      <c r="GW99" s="19">
        <v>7.7844409198170395</v>
      </c>
      <c r="GX99" s="19">
        <v>8.2840356981500101</v>
      </c>
      <c r="GY99" s="19">
        <v>5.9774717557063521</v>
      </c>
      <c r="GZ99" s="19">
        <v>8.9565191612379689</v>
      </c>
      <c r="HA99" s="19">
        <v>11.35100923864398</v>
      </c>
      <c r="HB99" s="19">
        <v>11.942852437615446</v>
      </c>
      <c r="HC99" s="19">
        <f t="shared" si="11"/>
        <v>2.9343741299650725</v>
      </c>
      <c r="HD99" s="260"/>
      <c r="HE99" s="260"/>
      <c r="HF99" s="260"/>
      <c r="HG99" s="260"/>
      <c r="HH99" s="260"/>
      <c r="HI99" s="260"/>
    </row>
    <row r="100" spans="1:217" ht="13.8">
      <c r="A100" s="9"/>
      <c r="B100" s="18" t="s">
        <v>19</v>
      </c>
      <c r="C100" s="19">
        <v>1.7761705586543233</v>
      </c>
      <c r="D100" s="19">
        <v>1.7312669285082674</v>
      </c>
      <c r="E100" s="19">
        <v>4.4903630146055917E-2</v>
      </c>
      <c r="F100" s="20">
        <v>2.5936861269998831E-2</v>
      </c>
      <c r="G100" s="22"/>
      <c r="H100" s="19">
        <v>1.8082709519067737</v>
      </c>
      <c r="I100" s="19">
        <v>-7.7004023398506316E-2</v>
      </c>
      <c r="J100" s="20">
        <v>-4.2584339098799114E-2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37"/>
      <c r="GN100" s="19">
        <v>6.4459054802839848</v>
      </c>
      <c r="GO100" s="19">
        <v>12.118908788074931</v>
      </c>
      <c r="GP100" s="19">
        <v>7.4736743427029122</v>
      </c>
      <c r="GQ100" s="19">
        <v>6.3156135788047791</v>
      </c>
      <c r="GR100" s="19">
        <v>6.6752464843962098</v>
      </c>
      <c r="GS100" s="19">
        <v>7.0041067210670258</v>
      </c>
      <c r="GT100" s="19">
        <v>7.0336723797449983</v>
      </c>
      <c r="GU100" s="19">
        <v>6.7848968632441711</v>
      </c>
      <c r="GV100" s="19">
        <v>6.5748734825635209</v>
      </c>
      <c r="GW100" s="19">
        <v>6.5502585062792065</v>
      </c>
      <c r="GX100" s="19">
        <v>6.2801154512189488</v>
      </c>
      <c r="GY100" s="19">
        <v>4.7781688594735776</v>
      </c>
      <c r="GZ100" s="19">
        <v>6.9924996382430642</v>
      </c>
      <c r="HA100" s="19">
        <v>7.3333828546051629</v>
      </c>
      <c r="HB100" s="19">
        <v>7.7814522210276404</v>
      </c>
      <c r="HC100" s="19">
        <f t="shared" si="11"/>
        <v>1.7761705586543233</v>
      </c>
      <c r="HD100" s="260"/>
      <c r="HE100" s="260"/>
      <c r="HF100" s="260"/>
      <c r="HG100" s="260"/>
      <c r="HH100" s="260"/>
      <c r="HI100" s="260"/>
    </row>
    <row r="101" spans="1:217" ht="13.8">
      <c r="A101" s="9"/>
      <c r="B101" s="18" t="s">
        <v>20</v>
      </c>
      <c r="C101" s="19">
        <v>2.32555823400982</v>
      </c>
      <c r="D101" s="19">
        <v>2.8222759958844987</v>
      </c>
      <c r="E101" s="19">
        <v>-0.49671776187467875</v>
      </c>
      <c r="F101" s="20">
        <v>-0.17599900314462613</v>
      </c>
      <c r="G101" s="22"/>
      <c r="H101" s="19">
        <v>2.191650801438259</v>
      </c>
      <c r="I101" s="19">
        <v>0.63062519444623977</v>
      </c>
      <c r="J101" s="20">
        <v>0.28773981422240963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37"/>
      <c r="GN101" s="19">
        <v>5.4122859060934436</v>
      </c>
      <c r="GO101" s="19">
        <v>5.2794910788145231</v>
      </c>
      <c r="GP101" s="19">
        <v>5.9053835025277106</v>
      </c>
      <c r="GQ101" s="19">
        <v>6.8871306737174152</v>
      </c>
      <c r="GR101" s="19">
        <v>6.8933674168945061</v>
      </c>
      <c r="GS101" s="19">
        <v>5.9095896847691884</v>
      </c>
      <c r="GT101" s="19">
        <v>6.2684389899342579</v>
      </c>
      <c r="GU101" s="19">
        <v>6.7447088462666578</v>
      </c>
      <c r="GV101" s="19">
        <v>6.5521586067857935</v>
      </c>
      <c r="GW101" s="19">
        <v>6.7899276767317698</v>
      </c>
      <c r="GX101" s="19">
        <v>7.305776283906245</v>
      </c>
      <c r="GY101" s="19">
        <v>4.1124792874654492</v>
      </c>
      <c r="GZ101" s="19">
        <v>8.0675167304061652</v>
      </c>
      <c r="HA101" s="19">
        <v>8.5207502009852512</v>
      </c>
      <c r="HB101" s="19">
        <v>9.4706764897959737</v>
      </c>
      <c r="HC101" s="19">
        <f t="shared" si="11"/>
        <v>2.32555823400982</v>
      </c>
      <c r="HD101" s="260"/>
      <c r="HE101" s="260"/>
      <c r="HF101" s="260"/>
      <c r="HG101" s="260"/>
      <c r="HH101" s="260"/>
      <c r="HI101" s="260"/>
    </row>
    <row r="102" spans="1:217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37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60"/>
      <c r="HE102" s="260"/>
      <c r="HF102" s="260"/>
      <c r="HG102" s="260"/>
      <c r="HH102" s="260"/>
      <c r="HI102" s="260"/>
    </row>
    <row r="103" spans="1:217" ht="13.8">
      <c r="A103" s="9"/>
      <c r="B103" s="34" t="s">
        <v>38</v>
      </c>
      <c r="C103" s="25">
        <v>1.720503177476113</v>
      </c>
      <c r="D103" s="25">
        <v>3.3063224140560461</v>
      </c>
      <c r="E103" s="25">
        <v>-1.5858192365799331</v>
      </c>
      <c r="F103" s="26">
        <v>-0.47963236429641537</v>
      </c>
      <c r="G103" s="27"/>
      <c r="H103" s="25">
        <v>13.999926604418683</v>
      </c>
      <c r="I103" s="25">
        <v>-10.693604190362636</v>
      </c>
      <c r="J103" s="26">
        <v>-0.76383287516575271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0.33040924834686053</v>
      </c>
      <c r="GM103" s="37"/>
      <c r="GN103" s="25">
        <v>3.7681872122407114</v>
      </c>
      <c r="GO103" s="25">
        <v>6.4950965819607749</v>
      </c>
      <c r="GP103" s="25">
        <v>7.3620294646951026</v>
      </c>
      <c r="GQ103" s="25">
        <v>5.2810109624276382</v>
      </c>
      <c r="GR103" s="25">
        <v>6.3096840686094007</v>
      </c>
      <c r="GS103" s="25">
        <v>3.4192922549594269</v>
      </c>
      <c r="GT103" s="25">
        <v>6.1203405903946901</v>
      </c>
      <c r="GU103" s="25">
        <v>9.031621131731276</v>
      </c>
      <c r="GV103" s="25">
        <v>5.5436319335127529</v>
      </c>
      <c r="GW103" s="25">
        <v>5.3780997445718963</v>
      </c>
      <c r="GX103" s="25">
        <v>7.9618728299705825</v>
      </c>
      <c r="GY103" s="25">
        <v>7.9046333023197093</v>
      </c>
      <c r="GZ103" s="25">
        <v>11.12912893931292</v>
      </c>
      <c r="HA103" s="25">
        <v>32.266962679878652</v>
      </c>
      <c r="HB103" s="25">
        <v>24.081466116654333</v>
      </c>
      <c r="HC103" s="25">
        <f t="shared" si="11"/>
        <v>1.720503177476113</v>
      </c>
      <c r="HD103" s="260"/>
      <c r="HE103" s="260"/>
      <c r="HF103" s="260"/>
      <c r="HG103" s="260"/>
      <c r="HH103" s="260"/>
      <c r="HI103" s="260"/>
    </row>
    <row r="104" spans="1:217" ht="13.8">
      <c r="A104" s="9"/>
      <c r="B104" s="18" t="s">
        <v>18</v>
      </c>
      <c r="C104" s="19">
        <v>1.1714874449274928</v>
      </c>
      <c r="D104" s="19">
        <v>3.1332883510347309</v>
      </c>
      <c r="E104" s="19">
        <v>-1.9618009061072381</v>
      </c>
      <c r="F104" s="20">
        <v>-0.6261156607113344</v>
      </c>
      <c r="G104" s="22"/>
      <c r="H104" s="19">
        <v>13.72334425719756</v>
      </c>
      <c r="I104" s="19">
        <v>-10.59005590616283</v>
      </c>
      <c r="J104" s="20">
        <v>-0.77168186614633694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37"/>
      <c r="GN104" s="19">
        <v>0.6682390407479929</v>
      </c>
      <c r="GO104" s="19">
        <v>0.69458184054885108</v>
      </c>
      <c r="GP104" s="19">
        <v>1.5863559494895492</v>
      </c>
      <c r="GQ104" s="19">
        <v>0.45645025944649159</v>
      </c>
      <c r="GR104" s="19">
        <v>0.76482948819358776</v>
      </c>
      <c r="GS104" s="19">
        <v>0.82388917972902043</v>
      </c>
      <c r="GT104" s="19">
        <v>0.80511583148274368</v>
      </c>
      <c r="GU104" s="19">
        <v>1.7572763036824133</v>
      </c>
      <c r="GV104" s="19">
        <v>3.2837400573278108</v>
      </c>
      <c r="GW104" s="19">
        <v>2.5293831727128775</v>
      </c>
      <c r="GX104" s="19">
        <v>3.2597172448767511</v>
      </c>
      <c r="GY104" s="19">
        <v>4.9934569934707671</v>
      </c>
      <c r="GZ104" s="19">
        <v>8.6387280269157909</v>
      </c>
      <c r="HA104" s="19">
        <v>30.825744491202773</v>
      </c>
      <c r="HB104" s="19">
        <v>20.611850915930127</v>
      </c>
      <c r="HC104" s="19">
        <f t="shared" si="11"/>
        <v>1.1714874449274928</v>
      </c>
      <c r="HD104" s="260"/>
      <c r="HE104" s="260"/>
      <c r="HF104" s="260"/>
      <c r="HG104" s="260"/>
      <c r="HH104" s="260"/>
      <c r="HI104" s="260"/>
    </row>
    <row r="105" spans="1:217" ht="13.8">
      <c r="A105" s="9"/>
      <c r="B105" s="18" t="s">
        <v>19</v>
      </c>
      <c r="C105" s="19">
        <v>0.15418686835064185</v>
      </c>
      <c r="D105" s="19">
        <v>9.2844261010543452E-2</v>
      </c>
      <c r="E105" s="19">
        <v>6.1342607340098401E-2</v>
      </c>
      <c r="F105" s="20">
        <v>0.66070435234690805</v>
      </c>
      <c r="G105" s="22"/>
      <c r="H105" s="19">
        <v>0.1279162327167625</v>
      </c>
      <c r="I105" s="19">
        <v>-3.5071971706219049E-2</v>
      </c>
      <c r="J105" s="20">
        <v>-0.2741792105766348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8.3619501342630062E-2</v>
      </c>
      <c r="GM105" s="37"/>
      <c r="GN105" s="19">
        <v>2.2723311235567669</v>
      </c>
      <c r="GO105" s="19">
        <v>4.9218663632621125</v>
      </c>
      <c r="GP105" s="19">
        <v>4.3569799749378078</v>
      </c>
      <c r="GQ105" s="19">
        <v>4.13026575926588</v>
      </c>
      <c r="GR105" s="19">
        <v>4.1653709812859159</v>
      </c>
      <c r="GS105" s="19">
        <v>2.277988961927413</v>
      </c>
      <c r="GT105" s="19">
        <v>5.2608982816217296</v>
      </c>
      <c r="GU105" s="19">
        <v>7.1865221362124618</v>
      </c>
      <c r="GV105" s="19">
        <v>2.1458506912058706</v>
      </c>
      <c r="GW105" s="19">
        <v>2.540604838907893</v>
      </c>
      <c r="GX105" s="19">
        <v>2.3229689550857295</v>
      </c>
      <c r="GY105" s="19">
        <v>1.5169531842527602</v>
      </c>
      <c r="GZ105" s="19">
        <v>2.0582417495716956</v>
      </c>
      <c r="HA105" s="19">
        <v>0.55021640532515048</v>
      </c>
      <c r="HB105" s="19">
        <v>1.6141209943418855</v>
      </c>
      <c r="HC105" s="19">
        <f t="shared" si="11"/>
        <v>0.15418686835064185</v>
      </c>
      <c r="HD105" s="260"/>
      <c r="HE105" s="260"/>
      <c r="HF105" s="260"/>
      <c r="HG105" s="260"/>
      <c r="HH105" s="260"/>
      <c r="HI105" s="260"/>
    </row>
    <row r="106" spans="1:217" ht="13.8">
      <c r="A106" s="9"/>
      <c r="B106" s="18" t="s">
        <v>20</v>
      </c>
      <c r="C106" s="19">
        <v>0.3948288641979783</v>
      </c>
      <c r="D106" s="19">
        <v>8.0189802010772027E-2</v>
      </c>
      <c r="E106" s="19">
        <v>0.31463906218720628</v>
      </c>
      <c r="F106" s="20">
        <v>3.9236792496998594</v>
      </c>
      <c r="G106" s="22"/>
      <c r="H106" s="19">
        <v>0.1486661145043594</v>
      </c>
      <c r="I106" s="19">
        <v>-6.8476312493587377E-2</v>
      </c>
      <c r="J106" s="20">
        <v>-0.46060470956600819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37"/>
      <c r="GN106" s="19">
        <v>0.82761704793595192</v>
      </c>
      <c r="GO106" s="19">
        <v>0.87864837814981156</v>
      </c>
      <c r="GP106" s="19">
        <v>1.4186935402677452</v>
      </c>
      <c r="GQ106" s="19">
        <v>0.69429494371526745</v>
      </c>
      <c r="GR106" s="19">
        <v>1.379483599129897</v>
      </c>
      <c r="GS106" s="19">
        <v>0.31741411330299363</v>
      </c>
      <c r="GT106" s="19">
        <v>5.4326477290216349E-2</v>
      </c>
      <c r="GU106" s="19">
        <v>8.7822691836400554E-2</v>
      </c>
      <c r="GV106" s="19">
        <v>0.11404118497907161</v>
      </c>
      <c r="GW106" s="19">
        <v>0.30811173295112615</v>
      </c>
      <c r="GX106" s="19">
        <v>2.3791866300081015</v>
      </c>
      <c r="GY106" s="19">
        <v>1.3942231245961823</v>
      </c>
      <c r="GZ106" s="19">
        <v>0.43215916282543315</v>
      </c>
      <c r="HA106" s="19">
        <v>0.89100178335072666</v>
      </c>
      <c r="HB106" s="19">
        <v>1.8554942063823228</v>
      </c>
      <c r="HC106" s="19">
        <f t="shared" si="11"/>
        <v>0.3948288641979783</v>
      </c>
      <c r="HD106" s="260"/>
      <c r="HE106" s="260"/>
      <c r="HF106" s="260"/>
      <c r="HG106" s="260"/>
      <c r="HH106" s="260"/>
      <c r="HI106" s="260"/>
    </row>
    <row r="107" spans="1:217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37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60"/>
      <c r="HE107" s="260"/>
      <c r="HF107" s="260"/>
      <c r="HG107" s="260"/>
      <c r="HH107" s="260"/>
      <c r="HI107" s="260"/>
    </row>
    <row r="108" spans="1:217" ht="13.8">
      <c r="A108" s="9"/>
      <c r="B108" s="34" t="s">
        <v>39</v>
      </c>
      <c r="C108" s="25">
        <v>110.54515847607084</v>
      </c>
      <c r="D108" s="25">
        <v>93.448039001177278</v>
      </c>
      <c r="E108" s="25">
        <v>17.09711947489356</v>
      </c>
      <c r="F108" s="26">
        <v>0.18295856882216829</v>
      </c>
      <c r="G108" s="27"/>
      <c r="H108" s="25">
        <v>81.005537182449132</v>
      </c>
      <c r="I108" s="25">
        <v>12.442501818728147</v>
      </c>
      <c r="J108" s="26">
        <v>0.1536006333826766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35.241120443003034</v>
      </c>
      <c r="GK108" s="25">
        <v>38.693941803967142</v>
      </c>
      <c r="GL108" s="25">
        <v>36.610096229100662</v>
      </c>
      <c r="GM108" s="37"/>
      <c r="GN108" s="25">
        <v>234.38672126605752</v>
      </c>
      <c r="GO108" s="25">
        <v>234.98856062078377</v>
      </c>
      <c r="GP108" s="25">
        <v>270.17377600079959</v>
      </c>
      <c r="GQ108" s="25">
        <v>313.69980798769325</v>
      </c>
      <c r="GR108" s="25">
        <v>303.83011571458792</v>
      </c>
      <c r="GS108" s="25">
        <v>389.43798890048021</v>
      </c>
      <c r="GT108" s="25">
        <v>341.01858722197818</v>
      </c>
      <c r="GU108" s="25">
        <v>358.77086837970774</v>
      </c>
      <c r="GV108" s="25">
        <v>352.40916666005705</v>
      </c>
      <c r="GW108" s="25">
        <v>361.93635686884517</v>
      </c>
      <c r="GX108" s="25">
        <v>391.45720815904639</v>
      </c>
      <c r="GY108" s="25">
        <v>337.3017230730124</v>
      </c>
      <c r="GZ108" s="25">
        <v>349.62564236198119</v>
      </c>
      <c r="HA108" s="25">
        <v>406.81040094921912</v>
      </c>
      <c r="HB108" s="25">
        <v>429.39426728770405</v>
      </c>
      <c r="HC108" s="25">
        <f t="shared" si="11"/>
        <v>110.54515847607084</v>
      </c>
      <c r="HD108" s="260"/>
      <c r="HE108" s="260"/>
      <c r="HF108" s="260"/>
      <c r="HG108" s="260"/>
      <c r="HH108" s="260"/>
      <c r="HI108" s="260"/>
    </row>
    <row r="109" spans="1:217" ht="13.8">
      <c r="A109" s="9"/>
      <c r="B109" s="18" t="s">
        <v>18</v>
      </c>
      <c r="C109" s="19">
        <v>37.811324618389165</v>
      </c>
      <c r="D109" s="19">
        <v>32.881949332474072</v>
      </c>
      <c r="E109" s="19">
        <v>4.9293752859150928</v>
      </c>
      <c r="F109" s="20">
        <v>0.14991128524873867</v>
      </c>
      <c r="G109" s="22"/>
      <c r="H109" s="19">
        <v>28.271465318107271</v>
      </c>
      <c r="I109" s="19">
        <v>4.6104840143668007</v>
      </c>
      <c r="J109" s="20">
        <v>0.16307906090081167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/>
      <c r="GN109" s="19">
        <v>75.251081918772385</v>
      </c>
      <c r="GO109" s="19">
        <v>71.484523256575031</v>
      </c>
      <c r="GP109" s="19">
        <v>75.104543453497087</v>
      </c>
      <c r="GQ109" s="19">
        <v>81.937835568695277</v>
      </c>
      <c r="GR109" s="19">
        <v>89.805403023265029</v>
      </c>
      <c r="GS109" s="19">
        <v>111.42677164697436</v>
      </c>
      <c r="GT109" s="19">
        <v>122.60959874680231</v>
      </c>
      <c r="GU109" s="19">
        <v>130.0796672448038</v>
      </c>
      <c r="GV109" s="19">
        <v>130.98647213054815</v>
      </c>
      <c r="GW109" s="19">
        <v>138.7320945147458</v>
      </c>
      <c r="GX109" s="19">
        <v>146.84757230684991</v>
      </c>
      <c r="GY109" s="19">
        <v>124.89855851356008</v>
      </c>
      <c r="GZ109" s="19">
        <v>118.1151982912714</v>
      </c>
      <c r="HA109" s="19">
        <v>137.36187460270693</v>
      </c>
      <c r="HB109" s="19">
        <v>149.35517843667159</v>
      </c>
      <c r="HC109" s="19">
        <f t="shared" si="11"/>
        <v>37.811324618389165</v>
      </c>
      <c r="HD109" s="260"/>
      <c r="HE109" s="260"/>
      <c r="HF109" s="260"/>
      <c r="HG109" s="260"/>
      <c r="HH109" s="260"/>
      <c r="HI109" s="260"/>
    </row>
    <row r="110" spans="1:217" ht="13.8">
      <c r="A110" s="9"/>
      <c r="B110" s="18" t="s">
        <v>19</v>
      </c>
      <c r="C110" s="19">
        <v>42.184379325527885</v>
      </c>
      <c r="D110" s="19">
        <v>39.020885178640469</v>
      </c>
      <c r="E110" s="19">
        <v>3.163494146887416</v>
      </c>
      <c r="F110" s="20">
        <v>8.1071819165677766E-2</v>
      </c>
      <c r="G110" s="22"/>
      <c r="H110" s="19">
        <v>33.739755574444409</v>
      </c>
      <c r="I110" s="19">
        <v>5.2811296041960603</v>
      </c>
      <c r="J110" s="20">
        <v>0.156525425696805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15.179266747424466</v>
      </c>
      <c r="GK110" s="37">
        <v>14.686730459840442</v>
      </c>
      <c r="GL110" s="37">
        <v>12.318382118262978</v>
      </c>
      <c r="GM110" s="37"/>
      <c r="GN110" s="19">
        <v>97.810979057011508</v>
      </c>
      <c r="GO110" s="19">
        <v>89.659380231301654</v>
      </c>
      <c r="GP110" s="19">
        <v>110.68146200578576</v>
      </c>
      <c r="GQ110" s="19">
        <v>132.31091899916839</v>
      </c>
      <c r="GR110" s="19">
        <v>122.62627317066175</v>
      </c>
      <c r="GS110" s="19">
        <v>133.13588638332124</v>
      </c>
      <c r="GT110" s="19">
        <v>134.74761555197327</v>
      </c>
      <c r="GU110" s="19">
        <v>145.58511706216549</v>
      </c>
      <c r="GV110" s="19">
        <v>140.40390109476982</v>
      </c>
      <c r="GW110" s="19">
        <v>137.75509052994335</v>
      </c>
      <c r="GX110" s="19">
        <v>155.868050771817</v>
      </c>
      <c r="GY110" s="19">
        <v>132.76511409096025</v>
      </c>
      <c r="GZ110" s="19">
        <v>145.02487549206052</v>
      </c>
      <c r="HA110" s="19">
        <v>165.84077824754522</v>
      </c>
      <c r="HB110" s="19">
        <v>176.29952945387282</v>
      </c>
      <c r="HC110" s="19">
        <f t="shared" si="11"/>
        <v>42.184379325527885</v>
      </c>
      <c r="HD110" s="260"/>
      <c r="HE110" s="260"/>
      <c r="HF110" s="260"/>
      <c r="HG110" s="260"/>
      <c r="HH110" s="260"/>
      <c r="HI110" s="260"/>
    </row>
    <row r="111" spans="1:217" ht="13.8">
      <c r="A111" s="9"/>
      <c r="B111" s="18" t="s">
        <v>20</v>
      </c>
      <c r="C111" s="19">
        <v>30.549454532153788</v>
      </c>
      <c r="D111" s="19">
        <v>21.54520449006273</v>
      </c>
      <c r="E111" s="19">
        <v>9.0042500420910585</v>
      </c>
      <c r="F111" s="20">
        <v>0.41792362872415895</v>
      </c>
      <c r="G111" s="22"/>
      <c r="H111" s="19">
        <v>18.994316289897448</v>
      </c>
      <c r="I111" s="19">
        <v>2.5508882001652822</v>
      </c>
      <c r="J111" s="20">
        <v>0.13429744778557937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/>
      <c r="GN111" s="19">
        <v>61.324660290273627</v>
      </c>
      <c r="GO111" s="19">
        <v>73.844657132907088</v>
      </c>
      <c r="GP111" s="19">
        <v>84.387770541516744</v>
      </c>
      <c r="GQ111" s="19">
        <v>99.451053419829577</v>
      </c>
      <c r="GR111" s="19">
        <v>91.398439520661128</v>
      </c>
      <c r="GS111" s="19">
        <v>144.8753308701846</v>
      </c>
      <c r="GT111" s="19">
        <v>83.661372923202592</v>
      </c>
      <c r="GU111" s="19">
        <v>83.10608407273844</v>
      </c>
      <c r="GV111" s="19">
        <v>81.018793434739109</v>
      </c>
      <c r="GW111" s="19">
        <v>85.449171824156039</v>
      </c>
      <c r="GX111" s="19">
        <v>88.74158508037948</v>
      </c>
      <c r="GY111" s="19">
        <v>79.638050468492054</v>
      </c>
      <c r="GZ111" s="19">
        <v>86.485568578649293</v>
      </c>
      <c r="HA111" s="19">
        <v>103.60774809896697</v>
      </c>
      <c r="HB111" s="19">
        <v>103.73955939715968</v>
      </c>
      <c r="HC111" s="19">
        <f t="shared" si="11"/>
        <v>30.549454532153788</v>
      </c>
      <c r="HD111" s="260"/>
      <c r="HE111" s="260"/>
      <c r="HF111" s="260"/>
      <c r="HG111" s="260"/>
      <c r="HH111" s="260"/>
      <c r="HI111" s="260"/>
    </row>
    <row r="112" spans="1:217" ht="13.8">
      <c r="A112" s="9"/>
      <c r="B112" s="222" t="s">
        <v>40</v>
      </c>
      <c r="C112" s="25">
        <v>27.957888781852464</v>
      </c>
      <c r="D112" s="25">
        <v>26.347220383399776</v>
      </c>
      <c r="E112" s="25">
        <v>1.6106683984526882</v>
      </c>
      <c r="F112" s="26">
        <v>6.1132384176188069E-2</v>
      </c>
      <c r="G112" s="27"/>
      <c r="H112" s="25">
        <v>23.956064850723514</v>
      </c>
      <c r="I112" s="25">
        <v>2.3911555326762617</v>
      </c>
      <c r="J112" s="26">
        <v>9.9814203525335862E-2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9.2865098065547933</v>
      </c>
      <c r="GK112" s="25">
        <v>9.5318442460459085</v>
      </c>
      <c r="GL112" s="25">
        <v>9.1395347292517606</v>
      </c>
      <c r="GM112" s="37"/>
      <c r="GN112" s="25">
        <v>72.502762284552432</v>
      </c>
      <c r="GO112" s="25">
        <v>77.322315724968718</v>
      </c>
      <c r="GP112" s="25">
        <v>75.009470116237722</v>
      </c>
      <c r="GQ112" s="25">
        <v>86.094976862208014</v>
      </c>
      <c r="GR112" s="25">
        <v>86.236781819355159</v>
      </c>
      <c r="GS112" s="25">
        <v>90.962686034832387</v>
      </c>
      <c r="GT112" s="25">
        <v>93.185847975219772</v>
      </c>
      <c r="GU112" s="25">
        <v>98.653226522067342</v>
      </c>
      <c r="GV112" s="25">
        <v>110.68448628461736</v>
      </c>
      <c r="GW112" s="25">
        <v>106.66203420923705</v>
      </c>
      <c r="GX112" s="25">
        <v>115.2103107442628</v>
      </c>
      <c r="GY112" s="25">
        <v>114.19015684853801</v>
      </c>
      <c r="GZ112" s="25">
        <v>112.55418954012677</v>
      </c>
      <c r="HA112" s="25">
        <v>112.91790648539457</v>
      </c>
      <c r="HB112" s="25">
        <v>129.10298582861799</v>
      </c>
      <c r="HC112" s="25">
        <f t="shared" si="11"/>
        <v>27.957888781852464</v>
      </c>
      <c r="HD112" s="260"/>
      <c r="HE112" s="260"/>
      <c r="HF112" s="260"/>
      <c r="HG112" s="260"/>
      <c r="HH112" s="260"/>
      <c r="HI112" s="260"/>
    </row>
    <row r="113" spans="1:217" ht="13.8">
      <c r="A113" s="9"/>
      <c r="B113" s="223" t="s">
        <v>18</v>
      </c>
      <c r="C113" s="19">
        <v>6.443738231347429</v>
      </c>
      <c r="D113" s="19">
        <v>6.0467780458134257</v>
      </c>
      <c r="E113" s="19">
        <v>0.39696018553400325</v>
      </c>
      <c r="F113" s="20">
        <v>6.5648215053774689E-2</v>
      </c>
      <c r="G113" s="22"/>
      <c r="H113" s="19">
        <v>5.7510852569307822</v>
      </c>
      <c r="I113" s="19">
        <v>0.2956927888826435</v>
      </c>
      <c r="J113" s="20">
        <v>5.1415128740492318E-2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37"/>
      <c r="GN113" s="19">
        <v>22.989227752868253</v>
      </c>
      <c r="GO113" s="19">
        <v>23.387221082067466</v>
      </c>
      <c r="GP113" s="19">
        <v>21.973573810441152</v>
      </c>
      <c r="GQ113" s="19">
        <v>25.118311676652407</v>
      </c>
      <c r="GR113" s="19">
        <v>26.814161758852364</v>
      </c>
      <c r="GS113" s="19">
        <v>28.366303642494316</v>
      </c>
      <c r="GT113" s="19">
        <v>28.492273715256815</v>
      </c>
      <c r="GU113" s="19">
        <v>29.849218149972753</v>
      </c>
      <c r="GV113" s="19">
        <v>37.727466899573457</v>
      </c>
      <c r="GW113" s="19">
        <v>29.893500084144531</v>
      </c>
      <c r="GX113" s="19">
        <v>30.311052395758576</v>
      </c>
      <c r="GY113" s="19">
        <v>31.181944663072191</v>
      </c>
      <c r="GZ113" s="19">
        <v>30.683076566758562</v>
      </c>
      <c r="HA113" s="19">
        <v>27.459370971596229</v>
      </c>
      <c r="HB113" s="19">
        <v>31.615791371261171</v>
      </c>
      <c r="HC113" s="19">
        <f t="shared" si="11"/>
        <v>6.443738231347429</v>
      </c>
      <c r="HD113" s="260"/>
      <c r="HE113" s="260"/>
      <c r="HF113" s="260"/>
      <c r="HG113" s="260"/>
      <c r="HH113" s="260"/>
      <c r="HI113" s="260"/>
    </row>
    <row r="114" spans="1:217" ht="13.8">
      <c r="A114" s="9"/>
      <c r="B114" s="223" t="s">
        <v>19</v>
      </c>
      <c r="C114" s="19">
        <v>12.64397781331879</v>
      </c>
      <c r="D114" s="19">
        <v>12.285089682780084</v>
      </c>
      <c r="E114" s="19">
        <v>0.3588881305387055</v>
      </c>
      <c r="F114" s="20">
        <v>2.9213309776790333E-2</v>
      </c>
      <c r="G114" s="22"/>
      <c r="H114" s="19">
        <v>11.252194957981784</v>
      </c>
      <c r="I114" s="19">
        <v>1.0328947247983002</v>
      </c>
      <c r="J114" s="20">
        <v>9.1794954553787986E-2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4.3804270337722659</v>
      </c>
      <c r="GK114" s="19">
        <v>4.219427038230525</v>
      </c>
      <c r="GL114" s="19">
        <v>4.0441237413159978</v>
      </c>
      <c r="GM114" s="37"/>
      <c r="GN114" s="19">
        <v>27.191918957280727</v>
      </c>
      <c r="GO114" s="19">
        <v>30.393738973303172</v>
      </c>
      <c r="GP114" s="19">
        <v>24.533970132513261</v>
      </c>
      <c r="GQ114" s="19">
        <v>27.795500345636896</v>
      </c>
      <c r="GR114" s="19">
        <v>29.68580829371211</v>
      </c>
      <c r="GS114" s="19">
        <v>31.758083191526687</v>
      </c>
      <c r="GT114" s="19">
        <v>33.333422414330101</v>
      </c>
      <c r="GU114" s="19">
        <v>38.135285173564249</v>
      </c>
      <c r="GV114" s="19">
        <v>44.0730848883749</v>
      </c>
      <c r="GW114" s="19">
        <v>47.891565232367007</v>
      </c>
      <c r="GX114" s="19">
        <v>53.31405543991275</v>
      </c>
      <c r="GY114" s="19">
        <v>51.811157485617343</v>
      </c>
      <c r="GZ114" s="19">
        <v>49.98392788806504</v>
      </c>
      <c r="HA114" s="19">
        <v>54.16916806543059</v>
      </c>
      <c r="HB114" s="19">
        <v>60.609792077583791</v>
      </c>
      <c r="HC114" s="19">
        <f t="shared" si="11"/>
        <v>12.64397781331879</v>
      </c>
      <c r="HD114" s="260"/>
      <c r="HE114" s="260"/>
      <c r="HF114" s="260"/>
      <c r="HG114" s="260"/>
      <c r="HH114" s="260"/>
      <c r="HI114" s="260"/>
    </row>
    <row r="115" spans="1:217" ht="13.8">
      <c r="A115" s="9"/>
      <c r="B115" s="223" t="s">
        <v>20</v>
      </c>
      <c r="C115" s="19">
        <v>8.8701727371862464</v>
      </c>
      <c r="D115" s="19">
        <v>8.0153526548062661</v>
      </c>
      <c r="E115" s="19">
        <v>0.85482008237998031</v>
      </c>
      <c r="F115" s="20">
        <v>0.10664784435497075</v>
      </c>
      <c r="G115" s="22"/>
      <c r="H115" s="19">
        <v>6.9527846358109464</v>
      </c>
      <c r="I115" s="19">
        <v>1.0625680189953197</v>
      </c>
      <c r="J115" s="20">
        <v>0.15282625230795543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37"/>
      <c r="GN115" s="19">
        <v>22.321615574403459</v>
      </c>
      <c r="GO115" s="19">
        <v>23.541355669598072</v>
      </c>
      <c r="GP115" s="19">
        <v>28.501926173283312</v>
      </c>
      <c r="GQ115" s="19">
        <v>33.181164839918708</v>
      </c>
      <c r="GR115" s="19">
        <v>29.73681176679068</v>
      </c>
      <c r="GS115" s="19">
        <v>30.838299200811385</v>
      </c>
      <c r="GT115" s="19">
        <v>31.36015184563286</v>
      </c>
      <c r="GU115" s="19">
        <v>30.668723198530344</v>
      </c>
      <c r="GV115" s="19">
        <v>28.883934496669003</v>
      </c>
      <c r="GW115" s="19">
        <v>28.876968892725515</v>
      </c>
      <c r="GX115" s="19">
        <v>31.585202908591473</v>
      </c>
      <c r="GY115" s="19">
        <v>31.197054699848486</v>
      </c>
      <c r="GZ115" s="19">
        <v>31.887185085303177</v>
      </c>
      <c r="HA115" s="19">
        <v>31.289367448367742</v>
      </c>
      <c r="HB115" s="19">
        <v>36.877402379773024</v>
      </c>
      <c r="HC115" s="19">
        <f t="shared" si="11"/>
        <v>8.8701727371862464</v>
      </c>
      <c r="HD115" s="260"/>
      <c r="HE115" s="260"/>
      <c r="HF115" s="260"/>
      <c r="HG115" s="260"/>
      <c r="HH115" s="260"/>
      <c r="HI115" s="260"/>
    </row>
    <row r="116" spans="1:217" ht="13.8">
      <c r="A116" s="9"/>
      <c r="B116" s="222" t="s">
        <v>41</v>
      </c>
      <c r="C116" s="25">
        <v>47.795617556317509</v>
      </c>
      <c r="D116" s="25">
        <v>41.477639083600252</v>
      </c>
      <c r="E116" s="25">
        <v>6.3179784727172574</v>
      </c>
      <c r="F116" s="26">
        <v>0.152322519128513</v>
      </c>
      <c r="G116" s="27"/>
      <c r="H116" s="25">
        <v>35.844669353329941</v>
      </c>
      <c r="I116" s="25">
        <v>5.632969730270311</v>
      </c>
      <c r="J116" s="26">
        <v>0.15714944040199419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37"/>
      <c r="GN116" s="25">
        <v>108.03604572858345</v>
      </c>
      <c r="GO116" s="25">
        <v>98.738245824024176</v>
      </c>
      <c r="GP116" s="25">
        <v>127.42911999938897</v>
      </c>
      <c r="GQ116" s="25">
        <v>148.20854854249785</v>
      </c>
      <c r="GR116" s="25">
        <v>135.4778384612284</v>
      </c>
      <c r="GS116" s="25">
        <v>145.16244883141999</v>
      </c>
      <c r="GT116" s="25">
        <v>139.06490891202358</v>
      </c>
      <c r="GU116" s="25">
        <v>140.19545662514724</v>
      </c>
      <c r="GV116" s="25">
        <v>137.50180836612503</v>
      </c>
      <c r="GW116" s="25">
        <v>149.42651591187172</v>
      </c>
      <c r="GX116" s="25">
        <v>168.80336831932527</v>
      </c>
      <c r="GY116" s="25">
        <v>130.32746316867463</v>
      </c>
      <c r="GZ116" s="25">
        <v>149.5823042102183</v>
      </c>
      <c r="HA116" s="25">
        <v>189.70071483080824</v>
      </c>
      <c r="HB116" s="25">
        <v>176.79067007495544</v>
      </c>
      <c r="HC116" s="25">
        <f t="shared" si="11"/>
        <v>47.795617556317509</v>
      </c>
      <c r="HD116" s="260"/>
      <c r="HE116" s="260"/>
      <c r="HF116" s="260"/>
      <c r="HG116" s="260"/>
      <c r="HH116" s="260"/>
      <c r="HI116" s="260"/>
    </row>
    <row r="117" spans="1:217" ht="13.8">
      <c r="A117" s="9"/>
      <c r="B117" s="223" t="s">
        <v>18</v>
      </c>
      <c r="C117" s="19">
        <v>17.205906095538303</v>
      </c>
      <c r="D117" s="19">
        <v>14.204298156040482</v>
      </c>
      <c r="E117" s="19">
        <v>3.0016079394978217</v>
      </c>
      <c r="F117" s="20">
        <v>0.21131687792834494</v>
      </c>
      <c r="G117" s="22"/>
      <c r="H117" s="19">
        <v>13.296141237433218</v>
      </c>
      <c r="I117" s="19">
        <v>0.90815691860726311</v>
      </c>
      <c r="J117" s="20">
        <v>6.8302291799555229E-2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37"/>
      <c r="GN117" s="19">
        <v>34.608205750387327</v>
      </c>
      <c r="GO117" s="19">
        <v>26.197452850101584</v>
      </c>
      <c r="GP117" s="19">
        <v>30.12878136299031</v>
      </c>
      <c r="GQ117" s="19">
        <v>33.349273196188044</v>
      </c>
      <c r="GR117" s="19">
        <v>37.19661161999003</v>
      </c>
      <c r="GS117" s="19">
        <v>43.262916043552728</v>
      </c>
      <c r="GT117" s="19">
        <v>46.068407742795813</v>
      </c>
      <c r="GU117" s="19">
        <v>43.306872059543267</v>
      </c>
      <c r="GV117" s="19">
        <v>49.821259361795768</v>
      </c>
      <c r="GW117" s="19">
        <v>60.665577644650114</v>
      </c>
      <c r="GX117" s="19">
        <v>68.323870025047412</v>
      </c>
      <c r="GY117" s="19">
        <v>52.768144126857003</v>
      </c>
      <c r="GZ117" s="19">
        <v>51.052750092138353</v>
      </c>
      <c r="HA117" s="19">
        <v>63.316246635451691</v>
      </c>
      <c r="HB117" s="19">
        <v>64.838709292390803</v>
      </c>
      <c r="HC117" s="19">
        <f t="shared" si="11"/>
        <v>17.205906095538303</v>
      </c>
      <c r="HD117" s="260"/>
      <c r="HE117" s="260"/>
      <c r="HF117" s="260"/>
      <c r="HG117" s="260"/>
      <c r="HH117" s="260"/>
      <c r="HI117" s="260"/>
    </row>
    <row r="118" spans="1:217" ht="13.8">
      <c r="A118" s="9"/>
      <c r="B118" s="223" t="s">
        <v>19</v>
      </c>
      <c r="C118" s="19">
        <v>20.201920329497966</v>
      </c>
      <c r="D118" s="19">
        <v>19.557230859966399</v>
      </c>
      <c r="E118" s="19">
        <v>0.64468946953156703</v>
      </c>
      <c r="F118" s="20">
        <v>3.2964251132876113E-2</v>
      </c>
      <c r="G118" s="22"/>
      <c r="H118" s="19">
        <v>15.938793921817748</v>
      </c>
      <c r="I118" s="19">
        <v>3.6184369381486512</v>
      </c>
      <c r="J118" s="20">
        <v>0.22702074924223531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37"/>
      <c r="GN118" s="19">
        <v>46.926754794121116</v>
      </c>
      <c r="GO118" s="19">
        <v>36.573818361228298</v>
      </c>
      <c r="GP118" s="19">
        <v>59.94928307258909</v>
      </c>
      <c r="GQ118" s="19">
        <v>71.262527175578199</v>
      </c>
      <c r="GR118" s="19">
        <v>57.732305620209956</v>
      </c>
      <c r="GS118" s="19">
        <v>65.994099565892753</v>
      </c>
      <c r="GT118" s="19">
        <v>62.626521984991129</v>
      </c>
      <c r="GU118" s="19">
        <v>69.930437969589036</v>
      </c>
      <c r="GV118" s="19">
        <v>61.738110315283627</v>
      </c>
      <c r="GW118" s="19">
        <v>62.427978435246203</v>
      </c>
      <c r="GX118" s="19">
        <v>71.62360997543621</v>
      </c>
      <c r="GY118" s="19">
        <v>52.428397082486534</v>
      </c>
      <c r="GZ118" s="19">
        <v>65.79612881714543</v>
      </c>
      <c r="HA118" s="19">
        <v>78.444190452074793</v>
      </c>
      <c r="HB118" s="19">
        <v>80.116695095986302</v>
      </c>
      <c r="HC118" s="19">
        <f t="shared" si="11"/>
        <v>20.201920329497966</v>
      </c>
      <c r="HD118" s="260"/>
      <c r="HE118" s="260"/>
      <c r="HF118" s="260"/>
      <c r="HG118" s="260"/>
      <c r="HH118" s="260"/>
      <c r="HI118" s="260"/>
    </row>
    <row r="119" spans="1:217" ht="13.8">
      <c r="A119" s="9"/>
      <c r="B119" s="223" t="s">
        <v>20</v>
      </c>
      <c r="C119" s="19">
        <v>10.387791131281242</v>
      </c>
      <c r="D119" s="19">
        <v>7.7161100675933669</v>
      </c>
      <c r="E119" s="19">
        <v>2.6716810636878749</v>
      </c>
      <c r="F119" s="20">
        <v>0.34624714270323581</v>
      </c>
      <c r="G119" s="22"/>
      <c r="H119" s="19">
        <v>6.6097341940789756</v>
      </c>
      <c r="I119" s="19">
        <v>1.1063758735143914</v>
      </c>
      <c r="J119" s="20">
        <v>0.16738583444179753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37"/>
      <c r="GN119" s="19">
        <v>26.501085184075016</v>
      </c>
      <c r="GO119" s="19">
        <v>35.966974612694301</v>
      </c>
      <c r="GP119" s="19">
        <v>37.351055563809581</v>
      </c>
      <c r="GQ119" s="19">
        <v>43.596748170731615</v>
      </c>
      <c r="GR119" s="19">
        <v>40.548921221028429</v>
      </c>
      <c r="GS119" s="19">
        <v>35.905433221974498</v>
      </c>
      <c r="GT119" s="19">
        <v>30.36997918423663</v>
      </c>
      <c r="GU119" s="19">
        <v>26.958146596014952</v>
      </c>
      <c r="GV119" s="19">
        <v>25.942438689045652</v>
      </c>
      <c r="GW119" s="19">
        <v>26.332959831975387</v>
      </c>
      <c r="GX119" s="19">
        <v>28.855888318841668</v>
      </c>
      <c r="GY119" s="19">
        <v>25.130921959331097</v>
      </c>
      <c r="GZ119" s="19">
        <v>32.733425300934506</v>
      </c>
      <c r="HA119" s="19">
        <v>47.940277743281733</v>
      </c>
      <c r="HB119" s="19">
        <v>31.835265686578339</v>
      </c>
      <c r="HC119" s="19">
        <f t="shared" si="11"/>
        <v>10.387791131281242</v>
      </c>
      <c r="HD119" s="260"/>
      <c r="HE119" s="260"/>
      <c r="HF119" s="260"/>
      <c r="HG119" s="260"/>
      <c r="HH119" s="260"/>
      <c r="HI119" s="260"/>
    </row>
    <row r="120" spans="1:217" ht="13.8">
      <c r="A120" s="9"/>
      <c r="B120" s="222" t="s">
        <v>42</v>
      </c>
      <c r="C120" s="25">
        <v>7.288616692776329</v>
      </c>
      <c r="D120" s="25">
        <v>4.5911885124396328</v>
      </c>
      <c r="E120" s="25">
        <v>2.6974281803366962</v>
      </c>
      <c r="F120" s="26">
        <v>0.5875228544914084</v>
      </c>
      <c r="G120" s="27"/>
      <c r="H120" s="25">
        <v>4.2316139895518514</v>
      </c>
      <c r="I120" s="25">
        <v>0.35957452288778136</v>
      </c>
      <c r="J120" s="26">
        <v>8.4973375117767314E-2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37"/>
      <c r="GN120" s="25">
        <v>12.254263473377275</v>
      </c>
      <c r="GO120" s="25">
        <v>9.1769839167073215</v>
      </c>
      <c r="GP120" s="25">
        <v>10.050228130054286</v>
      </c>
      <c r="GQ120" s="25">
        <v>14.806942002377983</v>
      </c>
      <c r="GR120" s="25">
        <v>15.207773727069924</v>
      </c>
      <c r="GS120" s="25">
        <v>17.549458394532394</v>
      </c>
      <c r="GT120" s="25">
        <v>16.005846460102656</v>
      </c>
      <c r="GU120" s="25">
        <v>17.049261811321774</v>
      </c>
      <c r="GV120" s="25">
        <v>16.128029054503166</v>
      </c>
      <c r="GW120" s="25">
        <v>15.367464624358917</v>
      </c>
      <c r="GX120" s="25">
        <v>18.680961565204278</v>
      </c>
      <c r="GY120" s="25">
        <v>19.003212037148415</v>
      </c>
      <c r="GZ120" s="25">
        <v>16.487310554476707</v>
      </c>
      <c r="HA120" s="25">
        <v>17.215269537037258</v>
      </c>
      <c r="HB120" s="25">
        <v>23.41331602325133</v>
      </c>
      <c r="HC120" s="25">
        <f t="shared" si="11"/>
        <v>7.288616692776329</v>
      </c>
      <c r="HD120" s="260"/>
      <c r="HE120" s="260"/>
      <c r="HF120" s="260"/>
      <c r="HG120" s="260"/>
      <c r="HH120" s="260"/>
      <c r="HI120" s="260"/>
    </row>
    <row r="121" spans="1:217" ht="13.8">
      <c r="A121" s="9"/>
      <c r="B121" s="223" t="s">
        <v>18</v>
      </c>
      <c r="C121" s="19">
        <v>1.9776413729174727</v>
      </c>
      <c r="D121" s="19">
        <v>1.4563199839816363</v>
      </c>
      <c r="E121" s="19">
        <v>0.52132138893583635</v>
      </c>
      <c r="F121" s="20">
        <v>0.3579717333209444</v>
      </c>
      <c r="G121" s="22"/>
      <c r="H121" s="19">
        <v>1.3768101180307699</v>
      </c>
      <c r="I121" s="19">
        <v>7.9509865950866399E-2</v>
      </c>
      <c r="J121" s="20">
        <v>5.7749332975986639E-2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37"/>
      <c r="GN121" s="19">
        <v>3.5580313203779594</v>
      </c>
      <c r="GO121" s="19">
        <v>3.2979470636547812</v>
      </c>
      <c r="GP121" s="19">
        <v>3.3544806565999075</v>
      </c>
      <c r="GQ121" s="19">
        <v>3.6203587384651854</v>
      </c>
      <c r="GR121" s="19">
        <v>3.9283211917242102</v>
      </c>
      <c r="GS121" s="19">
        <v>4.418450972099591</v>
      </c>
      <c r="GT121" s="19">
        <v>4.27912721953484</v>
      </c>
      <c r="GU121" s="19">
        <v>4.3418865987915387</v>
      </c>
      <c r="GV121" s="19">
        <v>4.6298942232933982</v>
      </c>
      <c r="GW121" s="19">
        <v>4.563867781256949</v>
      </c>
      <c r="GX121" s="19">
        <v>5.1798960941413394</v>
      </c>
      <c r="GY121" s="19">
        <v>4.7340033273943467</v>
      </c>
      <c r="GZ121" s="19">
        <v>4.4690570893267312</v>
      </c>
      <c r="HA121" s="19">
        <v>5.771502887766129</v>
      </c>
      <c r="HB121" s="19">
        <v>5.9149300282280413</v>
      </c>
      <c r="HC121" s="19">
        <f t="shared" si="11"/>
        <v>1.9776413729174727</v>
      </c>
      <c r="HD121" s="260"/>
      <c r="HE121" s="260"/>
      <c r="HF121" s="260"/>
      <c r="HG121" s="260"/>
      <c r="HH121" s="260"/>
      <c r="HI121" s="260"/>
    </row>
    <row r="122" spans="1:217" ht="13.8">
      <c r="A122" s="9"/>
      <c r="B122" s="223" t="s">
        <v>19</v>
      </c>
      <c r="C122" s="19">
        <v>3.1329784376292249</v>
      </c>
      <c r="D122" s="19">
        <v>2.1139125784326245</v>
      </c>
      <c r="E122" s="19">
        <v>1.0190658591966004</v>
      </c>
      <c r="F122" s="20">
        <v>0.48207568732676448</v>
      </c>
      <c r="G122" s="22"/>
      <c r="H122" s="19">
        <v>1.7681332545597668</v>
      </c>
      <c r="I122" s="19">
        <v>0.3457793238728577</v>
      </c>
      <c r="J122" s="20">
        <v>0.19556180111489985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37"/>
      <c r="GN122" s="19">
        <v>6.2057626129773871</v>
      </c>
      <c r="GO122" s="19">
        <v>4.1046917732696411</v>
      </c>
      <c r="GP122" s="19">
        <v>4.6116658841257774</v>
      </c>
      <c r="GQ122" s="19">
        <v>7.0281744392442427</v>
      </c>
      <c r="GR122" s="19">
        <v>8.2680564973079154</v>
      </c>
      <c r="GS122" s="19">
        <v>9.9395084053069471</v>
      </c>
      <c r="GT122" s="19">
        <v>8.6089559875473309</v>
      </c>
      <c r="GU122" s="19">
        <v>9.3951635525696169</v>
      </c>
      <c r="GV122" s="19">
        <v>8.2017610840230049</v>
      </c>
      <c r="GW122" s="19">
        <v>6.9295426763895094</v>
      </c>
      <c r="GX122" s="19">
        <v>8.8240089039385072</v>
      </c>
      <c r="GY122" s="19">
        <v>10.449821926829568</v>
      </c>
      <c r="GZ122" s="19">
        <v>8.2843066587016203</v>
      </c>
      <c r="HA122" s="19">
        <v>8.205626506907409</v>
      </c>
      <c r="HB122" s="19">
        <v>12.264860992124008</v>
      </c>
      <c r="HC122" s="19">
        <f t="shared" si="11"/>
        <v>3.1329784376292249</v>
      </c>
      <c r="HD122" s="260"/>
      <c r="HE122" s="260"/>
      <c r="HF122" s="260"/>
      <c r="HG122" s="260"/>
      <c r="HH122" s="260"/>
      <c r="HI122" s="260"/>
    </row>
    <row r="123" spans="1:217" ht="13.8">
      <c r="A123" s="9"/>
      <c r="B123" s="223" t="s">
        <v>20</v>
      </c>
      <c r="C123" s="19">
        <v>2.1779968822296314</v>
      </c>
      <c r="D123" s="19">
        <v>1.0209559500253718</v>
      </c>
      <c r="E123" s="19">
        <v>1.1570409322042596</v>
      </c>
      <c r="F123" s="20">
        <v>1.1332917274006837</v>
      </c>
      <c r="G123" s="22"/>
      <c r="H123" s="19">
        <v>1.0866706169613138</v>
      </c>
      <c r="I123" s="19">
        <v>-6.5714666935942079E-2</v>
      </c>
      <c r="J123" s="20">
        <v>-6.047340004434993E-2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37"/>
      <c r="GN123" s="19">
        <v>2.490469540021929</v>
      </c>
      <c r="GO123" s="19">
        <v>1.7743450797828992</v>
      </c>
      <c r="GP123" s="19">
        <v>2.0840815893286009</v>
      </c>
      <c r="GQ123" s="19">
        <v>4.1584088246685553</v>
      </c>
      <c r="GR123" s="19">
        <v>3.0113960380377991</v>
      </c>
      <c r="GS123" s="19">
        <v>3.1914990171258548</v>
      </c>
      <c r="GT123" s="19">
        <v>3.1177632530204855</v>
      </c>
      <c r="GU123" s="19">
        <v>3.3122116599606182</v>
      </c>
      <c r="GV123" s="19">
        <v>3.2963737471867631</v>
      </c>
      <c r="GW123" s="19">
        <v>3.8740541667124582</v>
      </c>
      <c r="GX123" s="19">
        <v>4.6770565671244313</v>
      </c>
      <c r="GY123" s="19">
        <v>3.8193867829245005</v>
      </c>
      <c r="GZ123" s="19">
        <v>3.733946806448353</v>
      </c>
      <c r="HA123" s="19">
        <v>3.2381401423637213</v>
      </c>
      <c r="HB123" s="19">
        <v>5.2335250028992801</v>
      </c>
      <c r="HC123" s="19">
        <f t="shared" si="11"/>
        <v>2.1779968822296314</v>
      </c>
      <c r="HD123" s="260"/>
      <c r="HE123" s="260"/>
      <c r="HF123" s="260"/>
      <c r="HG123" s="260"/>
      <c r="HH123" s="260"/>
      <c r="HI123" s="260"/>
    </row>
    <row r="124" spans="1:217" ht="13.8">
      <c r="A124" s="9"/>
      <c r="B124" s="222" t="s">
        <v>43</v>
      </c>
      <c r="C124" s="25">
        <v>4.8847246140646696</v>
      </c>
      <c r="D124" s="25">
        <v>4.070747203470118</v>
      </c>
      <c r="E124" s="25">
        <v>0.81397741059455164</v>
      </c>
      <c r="F124" s="26">
        <v>0.19995773992073856</v>
      </c>
      <c r="G124" s="27"/>
      <c r="H124" s="25">
        <v>3.4506195228047281</v>
      </c>
      <c r="I124" s="25">
        <v>0.62012768066538992</v>
      </c>
      <c r="J124" s="26">
        <v>0.17971488208625752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37"/>
      <c r="GN124" s="25">
        <v>9.9379900227063445</v>
      </c>
      <c r="GO124" s="25">
        <v>10.33988895050261</v>
      </c>
      <c r="GP124" s="25">
        <v>11.35918003202997</v>
      </c>
      <c r="GQ124" s="25">
        <v>10.731608926352671</v>
      </c>
      <c r="GR124" s="25">
        <v>11.924114345057317</v>
      </c>
      <c r="GS124" s="25">
        <v>14.16167744860269</v>
      </c>
      <c r="GT124" s="25">
        <v>11.75524352846179</v>
      </c>
      <c r="GU124" s="25">
        <v>8.2643117127364398</v>
      </c>
      <c r="GV124" s="25">
        <v>8.797490788285053</v>
      </c>
      <c r="GW124" s="25">
        <v>10.772210691682879</v>
      </c>
      <c r="GX124" s="25">
        <v>13.526399214264583</v>
      </c>
      <c r="GY124" s="25">
        <v>10.787901266578269</v>
      </c>
      <c r="GZ124" s="25">
        <v>10.890171063384475</v>
      </c>
      <c r="HA124" s="25">
        <v>14.871384523230407</v>
      </c>
      <c r="HB124" s="25">
        <v>18.284659987526233</v>
      </c>
      <c r="HC124" s="25">
        <f t="shared" si="11"/>
        <v>4.8847246140646696</v>
      </c>
      <c r="HD124" s="260"/>
      <c r="HE124" s="260"/>
      <c r="HF124" s="260"/>
      <c r="HG124" s="260"/>
      <c r="HH124" s="260"/>
      <c r="HI124" s="260"/>
    </row>
    <row r="125" spans="1:217" ht="13.8">
      <c r="A125" s="9"/>
      <c r="B125" s="223" t="s">
        <v>18</v>
      </c>
      <c r="C125" s="19">
        <v>1.4628659307095171</v>
      </c>
      <c r="D125" s="19">
        <v>1.9533787265734417</v>
      </c>
      <c r="E125" s="19">
        <v>-0.4905127958639246</v>
      </c>
      <c r="F125" s="20">
        <v>-0.25110993029209827</v>
      </c>
      <c r="G125" s="22"/>
      <c r="H125" s="19">
        <v>0.89660272904979632</v>
      </c>
      <c r="I125" s="19">
        <v>1.0567759975236455</v>
      </c>
      <c r="J125" s="20">
        <v>1.1786446363414462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37"/>
      <c r="GN125" s="19">
        <v>4.148969123813405</v>
      </c>
      <c r="GO125" s="19">
        <v>3.4918028165655408</v>
      </c>
      <c r="GP125" s="19">
        <v>2.8105063836761315</v>
      </c>
      <c r="GQ125" s="19">
        <v>2.2618547608587334</v>
      </c>
      <c r="GR125" s="19">
        <v>4.0144746302370153</v>
      </c>
      <c r="GS125" s="19">
        <v>5.0030091549462909</v>
      </c>
      <c r="GT125" s="19">
        <v>4.425224616719051</v>
      </c>
      <c r="GU125" s="19">
        <v>2.4303298675696574</v>
      </c>
      <c r="GV125" s="19">
        <v>2.9364472326188138</v>
      </c>
      <c r="GW125" s="19">
        <v>3.542407290303522</v>
      </c>
      <c r="GX125" s="19">
        <v>4.1441802082591446</v>
      </c>
      <c r="GY125" s="19">
        <v>3.8028177036544863</v>
      </c>
      <c r="GZ125" s="19">
        <v>3.5115717266742092</v>
      </c>
      <c r="HA125" s="19">
        <v>4.663032215381806</v>
      </c>
      <c r="HB125" s="19">
        <v>7.1001809700800962</v>
      </c>
      <c r="HC125" s="19">
        <f t="shared" si="11"/>
        <v>1.4628659307095171</v>
      </c>
      <c r="HD125" s="260"/>
      <c r="HE125" s="260"/>
      <c r="HF125" s="260"/>
      <c r="HG125" s="260"/>
      <c r="HH125" s="260"/>
      <c r="HI125" s="260"/>
    </row>
    <row r="126" spans="1:217" ht="13.8">
      <c r="A126" s="9"/>
      <c r="B126" s="223" t="s">
        <v>19</v>
      </c>
      <c r="C126" s="19">
        <v>1.5355874612494325</v>
      </c>
      <c r="D126" s="19">
        <v>1.106276490501682</v>
      </c>
      <c r="E126" s="19">
        <v>0.42931097074775049</v>
      </c>
      <c r="F126" s="20">
        <v>0.3880684208999719</v>
      </c>
      <c r="G126" s="22"/>
      <c r="H126" s="19">
        <v>1.7142609718087829</v>
      </c>
      <c r="I126" s="19">
        <v>-0.60798448130710092</v>
      </c>
      <c r="J126" s="20">
        <v>-0.35466273298259426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37"/>
      <c r="GN126" s="19">
        <v>3.8695178710334432</v>
      </c>
      <c r="GO126" s="19">
        <v>4.5483053158493991</v>
      </c>
      <c r="GP126" s="19">
        <v>5.4177707788402119</v>
      </c>
      <c r="GQ126" s="19">
        <v>5.979844865953984</v>
      </c>
      <c r="GR126" s="19">
        <v>5.8295610667193003</v>
      </c>
      <c r="GS126" s="19">
        <v>5.9760568400081926</v>
      </c>
      <c r="GT126" s="19">
        <v>5.7719288630204657</v>
      </c>
      <c r="GU126" s="19">
        <v>4.6129827007847943</v>
      </c>
      <c r="GV126" s="19">
        <v>4.0815144709110625</v>
      </c>
      <c r="GW126" s="19">
        <v>3.9396511419475693</v>
      </c>
      <c r="GX126" s="19">
        <v>7.2470244811862372</v>
      </c>
      <c r="GY126" s="19">
        <v>3.9357040665696292</v>
      </c>
      <c r="GZ126" s="19">
        <v>4.6312384997252583</v>
      </c>
      <c r="HA126" s="19">
        <v>6.577486322525302</v>
      </c>
      <c r="HB126" s="19">
        <v>6.1821359392167956</v>
      </c>
      <c r="HC126" s="19">
        <f t="shared" si="11"/>
        <v>1.5355874612494325</v>
      </c>
      <c r="HD126" s="260"/>
      <c r="HE126" s="260"/>
      <c r="HF126" s="260"/>
      <c r="HG126" s="260"/>
      <c r="HH126" s="260"/>
      <c r="HI126" s="260"/>
    </row>
    <row r="127" spans="1:217" ht="13.8">
      <c r="A127" s="9"/>
      <c r="B127" s="223" t="s">
        <v>20</v>
      </c>
      <c r="C127" s="19">
        <v>1.8862712221057198</v>
      </c>
      <c r="D127" s="19">
        <v>1.0110919863949945</v>
      </c>
      <c r="E127" s="19">
        <v>0.87517923571072531</v>
      </c>
      <c r="F127" s="20">
        <v>0.86557825349911011</v>
      </c>
      <c r="G127" s="22"/>
      <c r="H127" s="19">
        <v>0.83975582194614873</v>
      </c>
      <c r="I127" s="19">
        <v>0.17133616444884581</v>
      </c>
      <c r="J127" s="20">
        <v>0.20403093372043704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37"/>
      <c r="GN127" s="19">
        <v>1.9195030278594976</v>
      </c>
      <c r="GO127" s="19">
        <v>2.2997808180876707</v>
      </c>
      <c r="GP127" s="19">
        <v>3.1309028695136258</v>
      </c>
      <c r="GQ127" s="19">
        <v>2.4899092995399523</v>
      </c>
      <c r="GR127" s="19">
        <v>2.080078648101003</v>
      </c>
      <c r="GS127" s="19">
        <v>3.1826114536482066</v>
      </c>
      <c r="GT127" s="19">
        <v>1.5580900487222735</v>
      </c>
      <c r="GU127" s="19">
        <v>1.2209991443819876</v>
      </c>
      <c r="GV127" s="19">
        <v>1.7795290847551777</v>
      </c>
      <c r="GW127" s="19">
        <v>3.2901522594317885</v>
      </c>
      <c r="GX127" s="19">
        <v>2.1351945248192012</v>
      </c>
      <c r="GY127" s="19">
        <v>3.0493794963541521</v>
      </c>
      <c r="GZ127" s="19">
        <v>2.7473608369850075</v>
      </c>
      <c r="HA127" s="19">
        <v>3.6308659853232994</v>
      </c>
      <c r="HB127" s="19">
        <v>5.0023430782293392</v>
      </c>
      <c r="HC127" s="19">
        <f t="shared" si="11"/>
        <v>1.8862712221057198</v>
      </c>
      <c r="HD127" s="260"/>
      <c r="HE127" s="260"/>
      <c r="HF127" s="260"/>
      <c r="HG127" s="260"/>
      <c r="HH127" s="260"/>
      <c r="HI127" s="260"/>
    </row>
    <row r="128" spans="1:217" ht="13.8">
      <c r="A128" s="9"/>
      <c r="B128" s="222" t="s">
        <v>44</v>
      </c>
      <c r="C128" s="25">
        <v>13.747459499828405</v>
      </c>
      <c r="D128" s="25">
        <v>11.447923740475467</v>
      </c>
      <c r="E128" s="25">
        <v>2.2995357593529384</v>
      </c>
      <c r="F128" s="26">
        <v>0.20086924157458019</v>
      </c>
      <c r="G128" s="27"/>
      <c r="H128" s="25">
        <v>9.3485550254313949</v>
      </c>
      <c r="I128" s="25">
        <v>2.0993687150440721</v>
      </c>
      <c r="J128" s="26">
        <v>0.2245661184357414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37"/>
      <c r="GN128" s="25">
        <v>30.389657000486835</v>
      </c>
      <c r="GO128" s="25">
        <v>31.548203773206872</v>
      </c>
      <c r="GP128" s="25">
        <v>36.251906087073486</v>
      </c>
      <c r="GQ128" s="25">
        <v>41.049818411078022</v>
      </c>
      <c r="GR128" s="25">
        <v>40.711926423965977</v>
      </c>
      <c r="GS128" s="25">
        <v>107.31959173078332</v>
      </c>
      <c r="GT128" s="25">
        <v>60.763403292285645</v>
      </c>
      <c r="GU128" s="25">
        <v>71.12496193042891</v>
      </c>
      <c r="GV128" s="25">
        <v>55.639441945105517</v>
      </c>
      <c r="GW128" s="25">
        <v>57.007976514902282</v>
      </c>
      <c r="GX128" s="25">
        <v>53.729385151334924</v>
      </c>
      <c r="GY128" s="25">
        <v>44.613065072616457</v>
      </c>
      <c r="GZ128" s="25">
        <v>39.601277229101811</v>
      </c>
      <c r="HA128" s="25">
        <v>47.82187258485591</v>
      </c>
      <c r="HB128" s="25">
        <v>53.593244729537503</v>
      </c>
      <c r="HC128" s="25">
        <f t="shared" ref="HC128:HC185" si="12">+C128</f>
        <v>13.747459499828405</v>
      </c>
      <c r="HD128" s="260"/>
      <c r="HE128" s="260"/>
      <c r="HF128" s="260"/>
      <c r="HG128" s="260"/>
      <c r="HH128" s="260"/>
      <c r="HI128" s="260"/>
    </row>
    <row r="129" spans="1:217" ht="13.8">
      <c r="A129" s="9"/>
      <c r="B129" s="223" t="s">
        <v>18</v>
      </c>
      <c r="C129" s="19">
        <v>7.9029395656679089</v>
      </c>
      <c r="D129" s="19">
        <v>7.0664226531880896</v>
      </c>
      <c r="E129" s="19">
        <v>0.8365169124798193</v>
      </c>
      <c r="F129" s="20">
        <v>0.11837912244074673</v>
      </c>
      <c r="G129" s="22"/>
      <c r="H129" s="19">
        <v>5.0816376121951361</v>
      </c>
      <c r="I129" s="19">
        <v>1.9847850409929535</v>
      </c>
      <c r="J129" s="20">
        <v>0.39057980762535677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37"/>
      <c r="GN129" s="19">
        <v>8.8324477806459427</v>
      </c>
      <c r="GO129" s="19">
        <v>9.2853843745127111</v>
      </c>
      <c r="GP129" s="19">
        <v>10.808510683257889</v>
      </c>
      <c r="GQ129" s="19">
        <v>11.518515455239461</v>
      </c>
      <c r="GR129" s="19">
        <v>11.663958765861754</v>
      </c>
      <c r="GS129" s="19">
        <v>24.548164259815177</v>
      </c>
      <c r="GT129" s="19">
        <v>34.280278085314059</v>
      </c>
      <c r="GU129" s="19">
        <v>46.232749544400015</v>
      </c>
      <c r="GV129" s="19">
        <v>32.406354147980835</v>
      </c>
      <c r="GW129" s="19">
        <v>35.931943241278425</v>
      </c>
      <c r="GX129" s="19">
        <v>33.756019825031217</v>
      </c>
      <c r="GY129" s="19">
        <v>28.19573617076701</v>
      </c>
      <c r="GZ129" s="19">
        <v>23.621261653840456</v>
      </c>
      <c r="HA129" s="19">
        <v>26.987675285191091</v>
      </c>
      <c r="HB129" s="19">
        <v>31.995537277663463</v>
      </c>
      <c r="HC129" s="19">
        <f t="shared" si="12"/>
        <v>7.9029395656679089</v>
      </c>
      <c r="HD129" s="260"/>
      <c r="HE129" s="260"/>
      <c r="HF129" s="260"/>
      <c r="HG129" s="260"/>
      <c r="HH129" s="260"/>
      <c r="HI129" s="260"/>
    </row>
    <row r="130" spans="1:217" ht="13.8">
      <c r="A130" s="9"/>
      <c r="B130" s="223" t="s">
        <v>19</v>
      </c>
      <c r="C130" s="19">
        <v>2.0067887941253626</v>
      </c>
      <c r="D130" s="19">
        <v>1.8359748078790261</v>
      </c>
      <c r="E130" s="19">
        <v>0.17081398624633648</v>
      </c>
      <c r="F130" s="20">
        <v>9.3037216803462566E-2</v>
      </c>
      <c r="G130" s="22"/>
      <c r="H130" s="19">
        <v>1.5442442908604164</v>
      </c>
      <c r="I130" s="19">
        <v>0.29173051701860975</v>
      </c>
      <c r="J130" s="20">
        <v>0.18891474538401201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37"/>
      <c r="GN130" s="19">
        <v>13.46522225592717</v>
      </c>
      <c r="GO130" s="19">
        <v>13.479420407294787</v>
      </c>
      <c r="GP130" s="19">
        <v>14.701255677753368</v>
      </c>
      <c r="GQ130" s="19">
        <v>16.446692515800322</v>
      </c>
      <c r="GR130" s="19">
        <v>16.297473604113147</v>
      </c>
      <c r="GS130" s="19">
        <v>15.404238886340838</v>
      </c>
      <c r="GT130" s="19">
        <v>15.897603463003989</v>
      </c>
      <c r="GU130" s="19">
        <v>14.546556244708949</v>
      </c>
      <c r="GV130" s="19">
        <v>13.872436533750143</v>
      </c>
      <c r="GW130" s="19">
        <v>11.494155090322744</v>
      </c>
      <c r="GX130" s="19">
        <v>10.457708564874284</v>
      </c>
      <c r="GY130" s="19">
        <v>7.9544414568170732</v>
      </c>
      <c r="GZ130" s="19">
        <v>6.3596442363377186</v>
      </c>
      <c r="HA130" s="19">
        <v>7.1307054472161822</v>
      </c>
      <c r="HB130" s="19">
        <v>7.9114353937174533</v>
      </c>
      <c r="HC130" s="19">
        <f t="shared" si="12"/>
        <v>2.0067887941253626</v>
      </c>
      <c r="HD130" s="260"/>
      <c r="HE130" s="260"/>
      <c r="HF130" s="260"/>
      <c r="HG130" s="260"/>
      <c r="HH130" s="260"/>
      <c r="HI130" s="260"/>
    </row>
    <row r="131" spans="1:217" ht="13.8">
      <c r="A131" s="9"/>
      <c r="B131" s="223" t="s">
        <v>20</v>
      </c>
      <c r="C131" s="19">
        <v>3.8377311400351344</v>
      </c>
      <c r="D131" s="19">
        <v>2.5455262794083522</v>
      </c>
      <c r="E131" s="19">
        <v>1.2922048606267822</v>
      </c>
      <c r="F131" s="20">
        <v>0.50763760369707311</v>
      </c>
      <c r="G131" s="22"/>
      <c r="H131" s="19">
        <v>2.7226731223758436</v>
      </c>
      <c r="I131" s="19">
        <v>-0.17714684296749139</v>
      </c>
      <c r="J131" s="20">
        <v>-6.5063573556310914E-2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37"/>
      <c r="GN131" s="19">
        <v>8.0919869639137243</v>
      </c>
      <c r="GO131" s="19">
        <v>8.7833989913993751</v>
      </c>
      <c r="GP131" s="19">
        <v>10.742139726062227</v>
      </c>
      <c r="GQ131" s="19">
        <v>13.084610440038237</v>
      </c>
      <c r="GR131" s="19">
        <v>12.750494053991073</v>
      </c>
      <c r="GS131" s="19">
        <v>67.3671885846273</v>
      </c>
      <c r="GT131" s="19">
        <v>10.5855217439676</v>
      </c>
      <c r="GU131" s="19">
        <v>10.345656141319949</v>
      </c>
      <c r="GV131" s="19">
        <v>9.3606512633745353</v>
      </c>
      <c r="GW131" s="19">
        <v>9.581878183301118</v>
      </c>
      <c r="GX131" s="19">
        <v>9.5156567614294278</v>
      </c>
      <c r="GY131" s="19">
        <v>8.4628874450323703</v>
      </c>
      <c r="GZ131" s="19">
        <v>9.6203713389236398</v>
      </c>
      <c r="HA131" s="19">
        <v>13.703491852448639</v>
      </c>
      <c r="HB131" s="19">
        <v>13.68627205815659</v>
      </c>
      <c r="HC131" s="19">
        <f t="shared" si="12"/>
        <v>3.8377311400351344</v>
      </c>
      <c r="HD131" s="260"/>
      <c r="HE131" s="260"/>
      <c r="HF131" s="260"/>
      <c r="HG131" s="260"/>
      <c r="HH131" s="260"/>
      <c r="HI131" s="260"/>
    </row>
    <row r="132" spans="1:217" ht="13.8">
      <c r="A132" s="9"/>
      <c r="B132" s="222" t="s">
        <v>45</v>
      </c>
      <c r="C132" s="25">
        <v>8.8708513312314654</v>
      </c>
      <c r="D132" s="25">
        <v>5.513320077792029</v>
      </c>
      <c r="E132" s="25">
        <v>3.3575312534394364</v>
      </c>
      <c r="F132" s="26">
        <v>0.60898536744923726</v>
      </c>
      <c r="G132" s="27"/>
      <c r="H132" s="25">
        <v>4.1740144406077047</v>
      </c>
      <c r="I132" s="25">
        <v>1.3393056371843244</v>
      </c>
      <c r="J132" s="26">
        <v>0.3208675140542474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2.6242564082401483</v>
      </c>
      <c r="GK132" s="25">
        <v>3.3193182679942828</v>
      </c>
      <c r="GL132" s="25">
        <v>2.9272766549970344</v>
      </c>
      <c r="GM132" s="37"/>
      <c r="GN132" s="25">
        <v>1.2660027563511556</v>
      </c>
      <c r="GO132" s="25">
        <v>7.8629224313740833</v>
      </c>
      <c r="GP132" s="25">
        <v>10.073871636015166</v>
      </c>
      <c r="GQ132" s="25">
        <v>12.807913243178715</v>
      </c>
      <c r="GR132" s="25">
        <v>14.271680937911146</v>
      </c>
      <c r="GS132" s="25">
        <v>14.282126460309428</v>
      </c>
      <c r="GT132" s="25">
        <v>20.243337053884741</v>
      </c>
      <c r="GU132" s="25">
        <v>23.48364977800604</v>
      </c>
      <c r="GV132" s="25">
        <v>23.657910221420931</v>
      </c>
      <c r="GW132" s="25">
        <v>22.700154916792364</v>
      </c>
      <c r="GX132" s="25">
        <v>21.5067831646545</v>
      </c>
      <c r="GY132" s="25">
        <v>18.379924679456593</v>
      </c>
      <c r="GZ132" s="25">
        <v>20.51038976467315</v>
      </c>
      <c r="HA132" s="25">
        <v>24.283252987892766</v>
      </c>
      <c r="HB132" s="25">
        <v>28.209390643815645</v>
      </c>
      <c r="HC132" s="25">
        <f t="shared" si="12"/>
        <v>8.8708513312314654</v>
      </c>
      <c r="HD132" s="260"/>
      <c r="HE132" s="260"/>
      <c r="HF132" s="260"/>
      <c r="HG132" s="260"/>
      <c r="HH132" s="260"/>
      <c r="HI132" s="260"/>
    </row>
    <row r="133" spans="1:217" ht="13.8">
      <c r="A133" s="9"/>
      <c r="B133" s="223" t="s">
        <v>18</v>
      </c>
      <c r="C133" s="19">
        <v>2.8182334222085319</v>
      </c>
      <c r="D133" s="19">
        <v>2.1547517668769989</v>
      </c>
      <c r="E133" s="19">
        <v>0.66348165533153303</v>
      </c>
      <c r="F133" s="20">
        <v>0.30791558709017963</v>
      </c>
      <c r="G133" s="22"/>
      <c r="H133" s="19">
        <v>1.869188364467568</v>
      </c>
      <c r="I133" s="19">
        <v>0.2855634024094309</v>
      </c>
      <c r="J133" s="20">
        <v>0.15277401028053836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37"/>
      <c r="GN133" s="19">
        <v>1.1142001906795</v>
      </c>
      <c r="GO133" s="19">
        <v>5.8247150696729566</v>
      </c>
      <c r="GP133" s="19">
        <v>6.0286905565316928</v>
      </c>
      <c r="GQ133" s="19">
        <v>6.0695217412914593</v>
      </c>
      <c r="GR133" s="19">
        <v>6.1878750565996654</v>
      </c>
      <c r="GS133" s="19">
        <v>5.8279275740662477</v>
      </c>
      <c r="GT133" s="19">
        <v>5.0642873671817528</v>
      </c>
      <c r="GU133" s="19">
        <v>3.9186110245265882</v>
      </c>
      <c r="GV133" s="19">
        <v>3.4650502652858846</v>
      </c>
      <c r="GW133" s="19">
        <v>4.1347984731122747</v>
      </c>
      <c r="GX133" s="19">
        <v>5.1325537586122207</v>
      </c>
      <c r="GY133" s="19">
        <v>4.2159125218150368</v>
      </c>
      <c r="GZ133" s="19">
        <v>4.7774811625331219</v>
      </c>
      <c r="HA133" s="19">
        <v>9.1640466073199871</v>
      </c>
      <c r="HB133" s="19">
        <v>7.8900294970480669</v>
      </c>
      <c r="HC133" s="19">
        <f t="shared" si="12"/>
        <v>2.8182334222085319</v>
      </c>
      <c r="HD133" s="260"/>
      <c r="HE133" s="260"/>
      <c r="HF133" s="260"/>
      <c r="HG133" s="260"/>
      <c r="HH133" s="260"/>
      <c r="HI133" s="260"/>
    </row>
    <row r="134" spans="1:217" ht="13.8">
      <c r="A134" s="9"/>
      <c r="B134" s="223" t="s">
        <v>19</v>
      </c>
      <c r="C134" s="19">
        <v>2.6631264897071127</v>
      </c>
      <c r="D134" s="19">
        <v>2.1224007590806515</v>
      </c>
      <c r="E134" s="19">
        <v>0.54072573062646123</v>
      </c>
      <c r="F134" s="20">
        <v>0.25477079590787766</v>
      </c>
      <c r="G134" s="22"/>
      <c r="H134" s="19">
        <v>1.5221281774159148</v>
      </c>
      <c r="I134" s="19">
        <v>0.60027258166473674</v>
      </c>
      <c r="J134" s="20">
        <v>0.39436401649420022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0.56190583578379771</v>
      </c>
      <c r="GK134" s="19">
        <v>1.0976540606548852</v>
      </c>
      <c r="GL134" s="19">
        <v>1.0035665932684297</v>
      </c>
      <c r="GM134" s="37"/>
      <c r="GN134" s="19">
        <v>0.15180256567165551</v>
      </c>
      <c r="GO134" s="19">
        <v>0.55940540035634922</v>
      </c>
      <c r="GP134" s="19">
        <v>1.4675164599640818</v>
      </c>
      <c r="GQ134" s="19">
        <v>3.7981796569547335</v>
      </c>
      <c r="GR134" s="19">
        <v>4.813068088599338</v>
      </c>
      <c r="GS134" s="19">
        <v>4.0638994942458169</v>
      </c>
      <c r="GT134" s="19">
        <v>8.5091828390802586</v>
      </c>
      <c r="GU134" s="19">
        <v>8.9646914209488671</v>
      </c>
      <c r="GV134" s="19">
        <v>8.4369938024270663</v>
      </c>
      <c r="GW134" s="19">
        <v>5.0721979536703206</v>
      </c>
      <c r="GX134" s="19">
        <v>4.4016434064689989</v>
      </c>
      <c r="GY134" s="19">
        <v>6.1855920726401186</v>
      </c>
      <c r="GZ134" s="19">
        <v>9.9696293920854391</v>
      </c>
      <c r="HA134" s="19">
        <v>11.313601453390936</v>
      </c>
      <c r="HB134" s="19">
        <v>9.2146099552444607</v>
      </c>
      <c r="HC134" s="19">
        <f t="shared" si="12"/>
        <v>2.6631264897071127</v>
      </c>
      <c r="HD134" s="260"/>
      <c r="HE134" s="260"/>
      <c r="HF134" s="260"/>
      <c r="HG134" s="260"/>
      <c r="HH134" s="260"/>
      <c r="HI134" s="260"/>
    </row>
    <row r="135" spans="1:217" ht="13.8">
      <c r="A135" s="9"/>
      <c r="B135" s="223" t="s">
        <v>20</v>
      </c>
      <c r="C135" s="19">
        <v>3.3894914193158199</v>
      </c>
      <c r="D135" s="19">
        <v>1.2361675518343789</v>
      </c>
      <c r="E135" s="19">
        <v>2.1533238674814408</v>
      </c>
      <c r="F135" s="20">
        <v>1.741935277532622</v>
      </c>
      <c r="G135" s="22"/>
      <c r="H135" s="19">
        <v>0.78269789872422124</v>
      </c>
      <c r="I135" s="19">
        <v>0.45346965311015763</v>
      </c>
      <c r="J135" s="20">
        <v>0.57936740835679035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37"/>
      <c r="GN135" s="19">
        <v>0</v>
      </c>
      <c r="GO135" s="19">
        <v>1.4788019613447778</v>
      </c>
      <c r="GP135" s="19">
        <v>2.5776646195193922</v>
      </c>
      <c r="GQ135" s="19">
        <v>2.9402118449325223</v>
      </c>
      <c r="GR135" s="19">
        <v>3.2707377927121435</v>
      </c>
      <c r="GS135" s="19">
        <v>4.3902993919973632</v>
      </c>
      <c r="GT135" s="19">
        <v>6.6698668476227292</v>
      </c>
      <c r="GU135" s="19">
        <v>10.600347332530585</v>
      </c>
      <c r="GV135" s="19">
        <v>11.755866153707981</v>
      </c>
      <c r="GW135" s="19">
        <v>13.493158490009771</v>
      </c>
      <c r="GX135" s="19">
        <v>11.97258599957328</v>
      </c>
      <c r="GY135" s="19">
        <v>7.9784200850014368</v>
      </c>
      <c r="GZ135" s="19">
        <v>5.7632792100545895</v>
      </c>
      <c r="HA135" s="19">
        <v>3.8056049271818448</v>
      </c>
      <c r="HB135" s="19">
        <v>11.104751191523118</v>
      </c>
      <c r="HC135" s="19">
        <f t="shared" si="12"/>
        <v>3.3894914193158199</v>
      </c>
      <c r="HD135" s="260"/>
      <c r="HE135" s="260"/>
      <c r="HF135" s="260"/>
      <c r="HG135" s="260"/>
      <c r="HH135" s="260"/>
      <c r="HI135" s="260"/>
    </row>
    <row r="136" spans="1:217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 s="37"/>
      <c r="GN136" s="268"/>
      <c r="GO136" s="268"/>
      <c r="GP136" s="268"/>
      <c r="GQ136" s="268"/>
      <c r="GR136" s="268"/>
      <c r="GS136" s="268"/>
      <c r="GT136" s="268"/>
      <c r="GU136" s="268"/>
      <c r="GV136" s="268"/>
      <c r="GW136" s="268"/>
      <c r="GX136" s="268"/>
      <c r="GY136" s="267"/>
      <c r="GZ136" s="267"/>
      <c r="HA136" s="267"/>
      <c r="HB136" s="267"/>
      <c r="HC136" s="267"/>
      <c r="HD136" s="260"/>
      <c r="HE136" s="260"/>
      <c r="HF136" s="260"/>
      <c r="HG136" s="260"/>
      <c r="HH136" s="260"/>
      <c r="HI136" s="260"/>
    </row>
    <row r="137" spans="1:217" ht="13.8">
      <c r="A137" s="9"/>
      <c r="B137" s="34" t="s">
        <v>265</v>
      </c>
      <c r="C137" s="25">
        <v>2.0229794059904989</v>
      </c>
      <c r="D137" s="25">
        <v>1.9628467278070447</v>
      </c>
      <c r="E137" s="25">
        <v>6.0132678183454136E-2</v>
      </c>
      <c r="F137" s="26">
        <v>3.0635442559815301E-2</v>
      </c>
      <c r="G137" s="27"/>
      <c r="H137" s="25">
        <v>0.81344449493109061</v>
      </c>
      <c r="I137" s="25">
        <v>1.1494022328759541</v>
      </c>
      <c r="J137" s="26">
        <v>1.4130063452864396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0.42082798930891335</v>
      </c>
      <c r="GK137" s="25">
        <v>1.2244451492471653</v>
      </c>
      <c r="GL137" s="25">
        <v>0.3777062674344201</v>
      </c>
      <c r="GM137" s="37"/>
      <c r="GN137" s="25">
        <v>3.0310967991356259E-2</v>
      </c>
      <c r="GO137" s="25">
        <v>3.5047676183890983</v>
      </c>
      <c r="GP137" s="25">
        <v>39.808844744158691</v>
      </c>
      <c r="GQ137" s="25">
        <v>60.007100170844744</v>
      </c>
      <c r="GR137" s="25">
        <v>96.629051727225459</v>
      </c>
      <c r="GS137" s="25">
        <v>63.242235592323226</v>
      </c>
      <c r="GT137" s="25">
        <v>146.26375103544603</v>
      </c>
      <c r="GU137" s="25">
        <v>127.1031136587107</v>
      </c>
      <c r="GV137" s="25">
        <v>119.42694989064054</v>
      </c>
      <c r="GW137" s="25">
        <v>120.3907505415491</v>
      </c>
      <c r="GX137" s="25">
        <v>254.16002537343212</v>
      </c>
      <c r="GY137" s="25">
        <v>50.84617134961718</v>
      </c>
      <c r="GZ137" s="25">
        <v>9.5429062928567205</v>
      </c>
      <c r="HA137" s="25">
        <v>4.8160566152192992</v>
      </c>
      <c r="HB137" s="25">
        <v>6.0633677763340907</v>
      </c>
      <c r="HC137" s="25">
        <f t="shared" si="12"/>
        <v>2.0229794059904989</v>
      </c>
      <c r="HD137" s="260"/>
      <c r="HE137" s="260"/>
      <c r="HF137" s="260"/>
      <c r="HG137" s="260"/>
      <c r="HH137" s="260"/>
      <c r="HI137" s="260"/>
    </row>
    <row r="138" spans="1:217" ht="13.8">
      <c r="A138" s="9"/>
      <c r="B138" s="18" t="s">
        <v>18</v>
      </c>
      <c r="C138" s="19">
        <v>1.2840834464237036</v>
      </c>
      <c r="D138" s="19">
        <v>1.4959229658481648</v>
      </c>
      <c r="E138" s="19">
        <v>-0.21183951942446111</v>
      </c>
      <c r="F138" s="20">
        <v>-0.14161124888162369</v>
      </c>
      <c r="G138" s="22"/>
      <c r="H138" s="19">
        <v>0.61959163811788587</v>
      </c>
      <c r="I138" s="19">
        <v>0.87633132773027889</v>
      </c>
      <c r="J138" s="20">
        <v>1.4143691970929162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37"/>
      <c r="GN138" s="19">
        <v>3.0310967991356259E-2</v>
      </c>
      <c r="GO138" s="19">
        <v>0</v>
      </c>
      <c r="GP138" s="19">
        <v>10.529081224306324</v>
      </c>
      <c r="GQ138" s="19">
        <v>12.319964974365327</v>
      </c>
      <c r="GR138" s="19">
        <v>21.755659217454717</v>
      </c>
      <c r="GS138" s="19">
        <v>20.952521406279079</v>
      </c>
      <c r="GT138" s="19">
        <v>52.576709861274018</v>
      </c>
      <c r="GU138" s="19">
        <v>48.404240089955351</v>
      </c>
      <c r="GV138" s="19">
        <v>48.463320462263802</v>
      </c>
      <c r="GW138" s="19">
        <v>39.713607873448318</v>
      </c>
      <c r="GX138" s="19">
        <v>71.41271787336089</v>
      </c>
      <c r="GY138" s="19">
        <v>11.397446763450052</v>
      </c>
      <c r="GZ138" s="19">
        <v>6.7343791247799656</v>
      </c>
      <c r="HA138" s="19">
        <v>3.3380126560104904</v>
      </c>
      <c r="HB138" s="19">
        <v>3.6464610951680374</v>
      </c>
      <c r="HC138" s="19">
        <f t="shared" si="12"/>
        <v>1.2840834464237036</v>
      </c>
      <c r="HD138" s="260"/>
      <c r="HE138" s="260"/>
      <c r="HF138" s="260"/>
      <c r="HG138" s="260"/>
      <c r="HH138" s="260"/>
      <c r="HI138" s="260"/>
    </row>
    <row r="139" spans="1:217" ht="13.8">
      <c r="A139" s="9"/>
      <c r="B139" s="18" t="s">
        <v>19</v>
      </c>
      <c r="C139" s="19">
        <v>0.30841774634434627</v>
      </c>
      <c r="D139" s="19">
        <v>0.39673333477090833</v>
      </c>
      <c r="E139" s="19">
        <v>-8.8315588426562064E-2</v>
      </c>
      <c r="F139" s="20">
        <v>-0.22260692683552658</v>
      </c>
      <c r="G139" s="22"/>
      <c r="H139" s="19">
        <v>0.11654462428790205</v>
      </c>
      <c r="I139" s="19">
        <v>0.28018871048300631</v>
      </c>
      <c r="J139" s="20">
        <v>2.4041324273426086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0.10357291654121195</v>
      </c>
      <c r="GK139" s="19">
        <v>9.9449194276162611E-2</v>
      </c>
      <c r="GL139" s="19">
        <v>0.10539563552697173</v>
      </c>
      <c r="GM139" s="37"/>
      <c r="GN139" s="19">
        <v>0</v>
      </c>
      <c r="GO139" s="19">
        <v>1.2566654180874597</v>
      </c>
      <c r="GP139" s="19">
        <v>9.5232537314328845</v>
      </c>
      <c r="GQ139" s="19">
        <v>20.830993841650713</v>
      </c>
      <c r="GR139" s="19">
        <v>25.321253706717723</v>
      </c>
      <c r="GS139" s="19">
        <v>21.13122541283046</v>
      </c>
      <c r="GT139" s="19">
        <v>54.314691131321126</v>
      </c>
      <c r="GU139" s="19">
        <v>44.468882596225207</v>
      </c>
      <c r="GV139" s="19">
        <v>36.01896755742176</v>
      </c>
      <c r="GW139" s="19">
        <v>35.832802021579617</v>
      </c>
      <c r="GX139" s="19">
        <v>53.941116548941231</v>
      </c>
      <c r="GY139" s="19">
        <v>12.826593407856272</v>
      </c>
      <c r="GZ139" s="19">
        <v>1.8325509422245181</v>
      </c>
      <c r="HA139" s="19">
        <v>0.76980762817044868</v>
      </c>
      <c r="HB139" s="19">
        <v>1.4404730752037165</v>
      </c>
      <c r="HC139" s="19">
        <f t="shared" si="12"/>
        <v>0.30841774634434627</v>
      </c>
      <c r="HD139" s="260"/>
      <c r="HE139" s="260"/>
      <c r="HF139" s="260"/>
      <c r="HG139" s="260"/>
      <c r="HH139" s="260"/>
      <c r="HI139" s="260"/>
    </row>
    <row r="140" spans="1:217" ht="13.8">
      <c r="A140" s="9"/>
      <c r="B140" s="18" t="s">
        <v>20</v>
      </c>
      <c r="C140" s="19">
        <v>0.43047821322244889</v>
      </c>
      <c r="D140" s="19">
        <v>7.0190427187971624E-2</v>
      </c>
      <c r="E140" s="19">
        <v>0.36028778603447725</v>
      </c>
      <c r="F140" s="20">
        <v>5.1330046057365921</v>
      </c>
      <c r="G140" s="22"/>
      <c r="H140" s="19">
        <v>7.7308232525302584E-2</v>
      </c>
      <c r="I140" s="19">
        <v>-7.1178053373309597E-3</v>
      </c>
      <c r="J140" s="20">
        <v>-9.2070470437949012E-2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0.11194165492344721</v>
      </c>
      <c r="GM140" s="37"/>
      <c r="GN140" s="19">
        <v>0</v>
      </c>
      <c r="GO140" s="19">
        <v>2.2481022003016387</v>
      </c>
      <c r="GP140" s="19">
        <v>19.756509788419482</v>
      </c>
      <c r="GQ140" s="19">
        <v>26.856141354828701</v>
      </c>
      <c r="GR140" s="19">
        <v>49.552138803053026</v>
      </c>
      <c r="GS140" s="19">
        <v>21.158488773213691</v>
      </c>
      <c r="GT140" s="19">
        <v>39.37235004285089</v>
      </c>
      <c r="GU140" s="19">
        <v>34.229990972530146</v>
      </c>
      <c r="GV140" s="19">
        <v>34.944661870954981</v>
      </c>
      <c r="GW140" s="19">
        <v>44.844340646521154</v>
      </c>
      <c r="GX140" s="19">
        <v>128.80619095112999</v>
      </c>
      <c r="GY140" s="19">
        <v>26.622131178310859</v>
      </c>
      <c r="GZ140" s="19">
        <v>0.97597622585223842</v>
      </c>
      <c r="HA140" s="19">
        <v>0.70823633103836059</v>
      </c>
      <c r="HB140" s="19">
        <v>0.9764336059623373</v>
      </c>
      <c r="HC140" s="19">
        <f t="shared" si="12"/>
        <v>0.43047821322244889</v>
      </c>
      <c r="HD140" s="260"/>
      <c r="HE140" s="260"/>
      <c r="HF140" s="260"/>
      <c r="HG140" s="260"/>
      <c r="HH140" s="260"/>
      <c r="HI140" s="260"/>
    </row>
    <row r="141" spans="1:217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 s="37"/>
      <c r="GN141" s="268"/>
      <c r="GO141" s="268"/>
      <c r="GP141" s="268"/>
      <c r="GQ141" s="268"/>
      <c r="GR141" s="268"/>
      <c r="GS141" s="268"/>
      <c r="GT141" s="268"/>
      <c r="GU141" s="268"/>
      <c r="GV141" s="268"/>
      <c r="GW141" s="268"/>
      <c r="GX141" s="268"/>
      <c r="GY141" s="267"/>
      <c r="GZ141" s="267"/>
      <c r="HA141" s="267"/>
      <c r="HB141" s="267"/>
      <c r="HC141" s="267"/>
      <c r="HD141" s="260"/>
      <c r="HE141" s="260"/>
      <c r="HF141" s="260"/>
      <c r="HG141" s="260"/>
      <c r="HH141" s="260"/>
      <c r="HI141" s="260"/>
    </row>
    <row r="142" spans="1:217" ht="13.8">
      <c r="A142" s="9"/>
      <c r="B142" s="34" t="s">
        <v>46</v>
      </c>
      <c r="C142" s="25">
        <v>52.052257187479775</v>
      </c>
      <c r="D142" s="25">
        <v>42.887018031586742</v>
      </c>
      <c r="E142" s="25">
        <v>9.1652391558930333</v>
      </c>
      <c r="F142" s="26">
        <v>0.21370660811956518</v>
      </c>
      <c r="G142" s="27"/>
      <c r="H142" s="25">
        <v>31.432825322514894</v>
      </c>
      <c r="I142" s="25">
        <v>11.454192709071847</v>
      </c>
      <c r="J142" s="26">
        <v>0.36440226392462943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13.664313453101318</v>
      </c>
      <c r="GK142" s="25">
        <v>18.248520767177599</v>
      </c>
      <c r="GL142" s="25">
        <v>20.139422967200858</v>
      </c>
      <c r="GM142" s="37"/>
      <c r="GN142" s="25">
        <v>78.314105934404523</v>
      </c>
      <c r="GO142" s="25">
        <v>55.449763676382908</v>
      </c>
      <c r="GP142" s="25">
        <v>106.57551857677657</v>
      </c>
      <c r="GQ142" s="25">
        <v>153.72510642554573</v>
      </c>
      <c r="GR142" s="25">
        <v>151.9786789332104</v>
      </c>
      <c r="GS142" s="25">
        <v>182.19066714880506</v>
      </c>
      <c r="GT142" s="25">
        <v>165.97124058000233</v>
      </c>
      <c r="GU142" s="25">
        <v>170.27077486977137</v>
      </c>
      <c r="GV142" s="25">
        <v>246.84793785180818</v>
      </c>
      <c r="GW142" s="25">
        <v>230.58409116385047</v>
      </c>
      <c r="GX142" s="25">
        <v>295.51318370275123</v>
      </c>
      <c r="GY142" s="25">
        <v>176.83335459783152</v>
      </c>
      <c r="GZ142" s="25">
        <v>113.06847050501534</v>
      </c>
      <c r="HA142" s="25">
        <v>145.61486959379346</v>
      </c>
      <c r="HB142" s="25">
        <v>170.10624945176141</v>
      </c>
      <c r="HC142" s="25">
        <f t="shared" si="12"/>
        <v>52.052257187479775</v>
      </c>
      <c r="HD142" s="260"/>
      <c r="HE142" s="260"/>
      <c r="HF142" s="260"/>
      <c r="HG142" s="260"/>
      <c r="HH142" s="260"/>
      <c r="HI142" s="260"/>
    </row>
    <row r="143" spans="1:217" ht="13.8">
      <c r="A143" s="9"/>
      <c r="B143" s="18" t="s">
        <v>18</v>
      </c>
      <c r="C143" s="19">
        <v>23.150984378057892</v>
      </c>
      <c r="D143" s="19">
        <v>14.39578241832726</v>
      </c>
      <c r="E143" s="19">
        <v>8.7552019597306323</v>
      </c>
      <c r="F143" s="20">
        <v>0.60817826397434238</v>
      </c>
      <c r="G143" s="22"/>
      <c r="H143" s="19">
        <v>16.751892534824236</v>
      </c>
      <c r="I143" s="19">
        <v>-2.3561101164969767</v>
      </c>
      <c r="J143" s="20">
        <v>-0.1406473991878254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37"/>
      <c r="GN143" s="19">
        <v>35.471755178624335</v>
      </c>
      <c r="GO143" s="19">
        <v>18.257299855878944</v>
      </c>
      <c r="GP143" s="19">
        <v>45.355023896314414</v>
      </c>
      <c r="GQ143" s="19">
        <v>52.299840809299631</v>
      </c>
      <c r="GR143" s="19">
        <v>52.838102502127406</v>
      </c>
      <c r="GS143" s="19">
        <v>71.898848056224651</v>
      </c>
      <c r="GT143" s="19">
        <v>80.390517844038484</v>
      </c>
      <c r="GU143" s="19">
        <v>68.728146650454846</v>
      </c>
      <c r="GV143" s="19">
        <v>87.695334091170494</v>
      </c>
      <c r="GW143" s="19">
        <v>86.193419082168262</v>
      </c>
      <c r="GX143" s="19">
        <v>111.58388846245983</v>
      </c>
      <c r="GY143" s="19">
        <v>81.407846473002607</v>
      </c>
      <c r="GZ143" s="19">
        <v>49.178813835305988</v>
      </c>
      <c r="HA143" s="19">
        <v>60.642157241790962</v>
      </c>
      <c r="HB143" s="19">
        <v>58.057558699753699</v>
      </c>
      <c r="HC143" s="19">
        <f t="shared" si="12"/>
        <v>23.150984378057892</v>
      </c>
      <c r="HD143" s="260"/>
      <c r="HE143" s="260"/>
      <c r="HF143" s="260"/>
      <c r="HG143" s="260"/>
      <c r="HH143" s="260"/>
      <c r="HI143" s="260"/>
    </row>
    <row r="144" spans="1:217" ht="13.8">
      <c r="A144" s="9"/>
      <c r="B144" s="18" t="s">
        <v>19</v>
      </c>
      <c r="C144" s="19">
        <v>12.714761914877968</v>
      </c>
      <c r="D144" s="19">
        <v>8.0217393071018446</v>
      </c>
      <c r="E144" s="19">
        <v>4.6930226077761237</v>
      </c>
      <c r="F144" s="20">
        <v>0.58503803578125191</v>
      </c>
      <c r="G144" s="22"/>
      <c r="H144" s="19">
        <v>4.4150666085734187</v>
      </c>
      <c r="I144" s="19">
        <v>3.6066726985284259</v>
      </c>
      <c r="J144" s="20">
        <v>0.81690108401191297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4.4244598407568718</v>
      </c>
      <c r="GK144" s="19">
        <v>2.8514787366346126</v>
      </c>
      <c r="GL144" s="19">
        <v>5.4388233374864843</v>
      </c>
      <c r="GM144" s="37"/>
      <c r="GN144" s="19">
        <v>23.191860751134126</v>
      </c>
      <c r="GO144" s="19">
        <v>23.353265069209815</v>
      </c>
      <c r="GP144" s="19">
        <v>23.794534977231358</v>
      </c>
      <c r="GQ144" s="19">
        <v>51.455817532503282</v>
      </c>
      <c r="GR144" s="19">
        <v>44.477553104709649</v>
      </c>
      <c r="GS144" s="19">
        <v>41.653074162215844</v>
      </c>
      <c r="GT144" s="19">
        <v>21.775643278132989</v>
      </c>
      <c r="GU144" s="19">
        <v>35.982423946028788</v>
      </c>
      <c r="GV144" s="19">
        <v>79.62152187332839</v>
      </c>
      <c r="GW144" s="19">
        <v>78.884382854096899</v>
      </c>
      <c r="GX144" s="19">
        <v>97.940159995192687</v>
      </c>
      <c r="GY144" s="19">
        <v>48.742466332384573</v>
      </c>
      <c r="GZ144" s="19">
        <v>21.838502055351956</v>
      </c>
      <c r="HA144" s="19">
        <v>31.194983019515178</v>
      </c>
      <c r="HB144" s="19">
        <v>35.386897630130548</v>
      </c>
      <c r="HC144" s="19">
        <f t="shared" si="12"/>
        <v>12.714761914877968</v>
      </c>
      <c r="HD144" s="260"/>
      <c r="HE144" s="260"/>
      <c r="HF144" s="260"/>
      <c r="HG144" s="260"/>
      <c r="HH144" s="260"/>
      <c r="HI144" s="260"/>
    </row>
    <row r="145" spans="1:217" ht="13.8">
      <c r="A145" s="9"/>
      <c r="B145" s="18" t="s">
        <v>20</v>
      </c>
      <c r="C145" s="19">
        <v>16.186510894543915</v>
      </c>
      <c r="D145" s="19">
        <v>20.469496306157634</v>
      </c>
      <c r="E145" s="19">
        <v>-4.2829854116137192</v>
      </c>
      <c r="F145" s="20">
        <v>-0.20923745985509723</v>
      </c>
      <c r="G145" s="22"/>
      <c r="H145" s="19">
        <v>10.265866179117243</v>
      </c>
      <c r="I145" s="19">
        <v>10.203630127040391</v>
      </c>
      <c r="J145" s="20">
        <v>0.99393757419091899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37"/>
      <c r="GN145" s="19">
        <v>19.650490004646063</v>
      </c>
      <c r="GO145" s="19">
        <v>13.839198751294147</v>
      </c>
      <c r="GP145" s="19">
        <v>37.425959703230802</v>
      </c>
      <c r="GQ145" s="19">
        <v>49.969448083742833</v>
      </c>
      <c r="GR145" s="19">
        <v>54.663023326373356</v>
      </c>
      <c r="GS145" s="19">
        <v>68.638744930364581</v>
      </c>
      <c r="GT145" s="19">
        <v>63.805079457830857</v>
      </c>
      <c r="GU145" s="19">
        <v>65.560204273287738</v>
      </c>
      <c r="GV145" s="19">
        <v>79.531081887309327</v>
      </c>
      <c r="GW145" s="19">
        <v>65.506289227585327</v>
      </c>
      <c r="GX145" s="19">
        <v>85.989135245098709</v>
      </c>
      <c r="GY145" s="19">
        <v>46.683041792444328</v>
      </c>
      <c r="GZ145" s="19">
        <v>42.051154614357408</v>
      </c>
      <c r="HA145" s="19">
        <v>53.77772933248734</v>
      </c>
      <c r="HB145" s="19">
        <v>76.661793121877167</v>
      </c>
      <c r="HC145" s="19">
        <f t="shared" si="12"/>
        <v>16.186510894543915</v>
      </c>
      <c r="HD145" s="260"/>
      <c r="HE145" s="260"/>
      <c r="HF145" s="260"/>
      <c r="HG145" s="260"/>
      <c r="HH145" s="260"/>
      <c r="HI145" s="260"/>
    </row>
    <row r="146" spans="1:217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 s="37"/>
      <c r="GN146" s="268"/>
      <c r="GO146" s="268"/>
      <c r="GP146" s="268"/>
      <c r="GQ146" s="268"/>
      <c r="GR146" s="268"/>
      <c r="GS146" s="268"/>
      <c r="GT146" s="268"/>
      <c r="GU146" s="268"/>
      <c r="GV146" s="268"/>
      <c r="GW146" s="268"/>
      <c r="GX146" s="268"/>
      <c r="GY146" s="267"/>
      <c r="GZ146" s="267"/>
      <c r="HA146" s="267"/>
      <c r="HB146" s="267"/>
      <c r="HC146" s="267"/>
      <c r="HD146" s="260"/>
      <c r="HE146" s="260"/>
      <c r="HF146" s="260"/>
      <c r="HG146" s="260"/>
      <c r="HH146" s="260"/>
      <c r="HI146" s="260"/>
    </row>
    <row r="147" spans="1:217" ht="13.8">
      <c r="A147" s="9"/>
      <c r="B147" s="34" t="s">
        <v>47</v>
      </c>
      <c r="C147" s="25">
        <v>1679.1608258542235</v>
      </c>
      <c r="D147" s="25">
        <v>1297.5882275766396</v>
      </c>
      <c r="E147" s="25">
        <v>381.57259827758389</v>
      </c>
      <c r="F147" s="26">
        <v>0.29406293165144104</v>
      </c>
      <c r="G147" s="27"/>
      <c r="H147" s="25">
        <v>1095.7386495624851</v>
      </c>
      <c r="I147" s="25">
        <v>201.84957801415453</v>
      </c>
      <c r="J147" s="26">
        <v>0.18421325020774851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37"/>
      <c r="GN147" s="25">
        <v>3704.9365245358399</v>
      </c>
      <c r="GO147" s="25">
        <v>3904.3990908495607</v>
      </c>
      <c r="GP147" s="25">
        <v>3658.704354200233</v>
      </c>
      <c r="GQ147" s="25">
        <v>4104.1447107437243</v>
      </c>
      <c r="GR147" s="25">
        <v>3961.0422825133128</v>
      </c>
      <c r="GS147" s="25">
        <v>3985.1569955483965</v>
      </c>
      <c r="GT147" s="25">
        <v>4071.2925626234728</v>
      </c>
      <c r="GU147" s="25">
        <v>4267.1780994823766</v>
      </c>
      <c r="GV147" s="25">
        <v>4104.2983406761523</v>
      </c>
      <c r="GW147" s="25">
        <v>4063.6398047493703</v>
      </c>
      <c r="GX147" s="25">
        <v>4090.7749072225247</v>
      </c>
      <c r="GY147" s="25">
        <v>5193.2108133244747</v>
      </c>
      <c r="GZ147" s="25">
        <v>5416.1881520320276</v>
      </c>
      <c r="HA147" s="25">
        <v>5492.8334320312024</v>
      </c>
      <c r="HB147" s="25">
        <v>6825.1993627361244</v>
      </c>
      <c r="HC147" s="25">
        <f t="shared" si="12"/>
        <v>1679.1608258542235</v>
      </c>
      <c r="HD147" s="260"/>
      <c r="HE147" s="260"/>
      <c r="HF147" s="260"/>
      <c r="HG147" s="260"/>
      <c r="HH147" s="260"/>
      <c r="HI147" s="260"/>
    </row>
    <row r="148" spans="1:217" ht="13.8">
      <c r="A148" s="9"/>
      <c r="B148" s="18" t="s">
        <v>18</v>
      </c>
      <c r="C148" s="19">
        <v>334.75063920984394</v>
      </c>
      <c r="D148" s="19">
        <v>247.77862357469911</v>
      </c>
      <c r="E148" s="19">
        <v>86.972015635144828</v>
      </c>
      <c r="F148" s="20">
        <v>0.35100693667759003</v>
      </c>
      <c r="G148" s="22"/>
      <c r="H148" s="19">
        <v>222.82978255337576</v>
      </c>
      <c r="I148" s="19">
        <v>24.948841021323346</v>
      </c>
      <c r="J148" s="20">
        <v>0.11196367350646766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37"/>
      <c r="GN148" s="19">
        <v>995.12130596799966</v>
      </c>
      <c r="GO148" s="19">
        <v>1094.15914268444</v>
      </c>
      <c r="GP148" s="19">
        <v>1125.9716204890601</v>
      </c>
      <c r="GQ148" s="19">
        <v>1361.3282689952086</v>
      </c>
      <c r="GR148" s="19">
        <v>1290.1777318929969</v>
      </c>
      <c r="GS148" s="19">
        <v>1202.5779370703008</v>
      </c>
      <c r="GT148" s="19">
        <v>1213.9125640701939</v>
      </c>
      <c r="GU148" s="19">
        <v>1169.3011931127332</v>
      </c>
      <c r="GV148" s="19">
        <v>1038.0641804788461</v>
      </c>
      <c r="GW148" s="19">
        <v>975.30553758879523</v>
      </c>
      <c r="GX148" s="19">
        <v>908.03076784999598</v>
      </c>
      <c r="GY148" s="19">
        <v>1051.3370506304632</v>
      </c>
      <c r="GZ148" s="19">
        <v>1091.6763253735403</v>
      </c>
      <c r="HA148" s="19">
        <v>1116.8240999737598</v>
      </c>
      <c r="HB148" s="19">
        <v>1419.7937421300689</v>
      </c>
      <c r="HC148" s="19">
        <f t="shared" si="12"/>
        <v>334.75063920984394</v>
      </c>
      <c r="HD148" s="260"/>
      <c r="HE148" s="260"/>
      <c r="HF148" s="260"/>
      <c r="HG148" s="260"/>
      <c r="HH148" s="260"/>
      <c r="HI148" s="260"/>
    </row>
    <row r="149" spans="1:217" ht="13.8">
      <c r="A149" s="9"/>
      <c r="B149" s="18" t="s">
        <v>19</v>
      </c>
      <c r="C149" s="19">
        <v>474.21917394368035</v>
      </c>
      <c r="D149" s="19">
        <v>393.21202045887708</v>
      </c>
      <c r="E149" s="19">
        <v>81.007153484803268</v>
      </c>
      <c r="F149" s="20">
        <v>0.20601392955960043</v>
      </c>
      <c r="G149" s="22"/>
      <c r="H149" s="19">
        <v>336.3132945469992</v>
      </c>
      <c r="I149" s="19">
        <v>56.898725911877875</v>
      </c>
      <c r="J149" s="20">
        <v>0.16918369518671042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37"/>
      <c r="GN149" s="19">
        <v>1326.3475315380001</v>
      </c>
      <c r="GO149" s="19">
        <v>1385.1036174210763</v>
      </c>
      <c r="GP149" s="19">
        <v>1255.0227888210165</v>
      </c>
      <c r="GQ149" s="19">
        <v>1286.8243888304955</v>
      </c>
      <c r="GR149" s="19">
        <v>1262.6800945348866</v>
      </c>
      <c r="GS149" s="19">
        <v>1296.6224326790709</v>
      </c>
      <c r="GT149" s="19">
        <v>1317.3238156373727</v>
      </c>
      <c r="GU149" s="19">
        <v>1424.3392525727365</v>
      </c>
      <c r="GV149" s="19">
        <v>1327.8190653882366</v>
      </c>
      <c r="GW149" s="19">
        <v>1206.0430613128267</v>
      </c>
      <c r="GX149" s="19">
        <v>1166.6827680179304</v>
      </c>
      <c r="GY149" s="19">
        <v>1392.510539244292</v>
      </c>
      <c r="GZ149" s="19">
        <v>1518.1879874213259</v>
      </c>
      <c r="HA149" s="19">
        <v>1570.2052420332652</v>
      </c>
      <c r="HB149" s="19">
        <v>1906.7507588973172</v>
      </c>
      <c r="HC149" s="19">
        <f t="shared" si="12"/>
        <v>474.21917394368035</v>
      </c>
      <c r="HD149" s="260"/>
      <c r="HE149" s="260"/>
      <c r="HF149" s="260"/>
      <c r="HG149" s="260"/>
      <c r="HH149" s="260"/>
      <c r="HI149" s="260"/>
    </row>
    <row r="150" spans="1:217" ht="13.8">
      <c r="A150" s="9"/>
      <c r="B150" s="18" t="s">
        <v>20</v>
      </c>
      <c r="C150" s="19">
        <v>870.19101270069916</v>
      </c>
      <c r="D150" s="19">
        <v>656.59758354306337</v>
      </c>
      <c r="E150" s="19">
        <v>213.5934291576358</v>
      </c>
      <c r="F150" s="20">
        <v>0.3253034042633316</v>
      </c>
      <c r="G150" s="22"/>
      <c r="H150" s="19">
        <v>536.59557246211011</v>
      </c>
      <c r="I150" s="19">
        <v>120.00201108095325</v>
      </c>
      <c r="J150" s="20">
        <v>0.22363585769136549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37"/>
      <c r="GN150" s="19">
        <v>1383.4676870298404</v>
      </c>
      <c r="GO150" s="19">
        <v>1425.136330744044</v>
      </c>
      <c r="GP150" s="19">
        <v>1277.7099448901565</v>
      </c>
      <c r="GQ150" s="19">
        <v>1455.9920529180199</v>
      </c>
      <c r="GR150" s="19">
        <v>1408.1844560854295</v>
      </c>
      <c r="GS150" s="19">
        <v>1485.9566257990246</v>
      </c>
      <c r="GT150" s="19">
        <v>1540.0561829159062</v>
      </c>
      <c r="GU150" s="19">
        <v>1673.5376537969066</v>
      </c>
      <c r="GV150" s="19">
        <v>1738.4150948090701</v>
      </c>
      <c r="GW150" s="19">
        <v>1882.2912058477484</v>
      </c>
      <c r="GX150" s="19">
        <v>2016.0613713545986</v>
      </c>
      <c r="GY150" s="19">
        <v>2749.3632234497195</v>
      </c>
      <c r="GZ150" s="19">
        <v>2806.3238392371618</v>
      </c>
      <c r="HA150" s="19">
        <v>2805.8040900241781</v>
      </c>
      <c r="HB150" s="19">
        <v>3498.6548617087383</v>
      </c>
      <c r="HC150" s="19">
        <f t="shared" si="12"/>
        <v>870.19101270069916</v>
      </c>
      <c r="HD150" s="260"/>
      <c r="HE150" s="260"/>
      <c r="HF150" s="260"/>
      <c r="HG150" s="260"/>
      <c r="HH150" s="260"/>
      <c r="HI150" s="260"/>
    </row>
    <row r="151" spans="1:217" ht="14.4">
      <c r="A151" s="9"/>
      <c r="B151" s="21"/>
      <c r="C151"/>
      <c r="D151"/>
      <c r="E151" s="28" t="s">
        <v>400</v>
      </c>
      <c r="F151"/>
      <c r="G151"/>
      <c r="H151"/>
      <c r="I151" s="28" t="s">
        <v>400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 s="37"/>
      <c r="GN151" s="268"/>
      <c r="GO151" s="268"/>
      <c r="GP151" s="268"/>
      <c r="GQ151" s="268"/>
      <c r="GR151" s="268"/>
      <c r="GS151" s="268"/>
      <c r="GT151" s="268"/>
      <c r="GU151" s="268"/>
      <c r="GV151" s="268"/>
      <c r="GW151" s="268"/>
      <c r="GX151" s="268"/>
      <c r="GY151" s="267"/>
      <c r="GZ151" s="267"/>
      <c r="HA151" s="267"/>
      <c r="HB151" s="267"/>
      <c r="HC151" s="267"/>
      <c r="HD151" s="260"/>
      <c r="HE151" s="260"/>
      <c r="HF151" s="260"/>
      <c r="HG151" s="260"/>
      <c r="HH151" s="260"/>
      <c r="HI151" s="260"/>
    </row>
    <row r="152" spans="1:217" ht="13.8">
      <c r="A152" s="9"/>
      <c r="B152" s="34" t="s">
        <v>48</v>
      </c>
      <c r="C152" s="26">
        <v>0.37338382754118071</v>
      </c>
      <c r="D152" s="26">
        <v>0.32870659042870953</v>
      </c>
      <c r="E152" s="25">
        <v>4.4677237112471175</v>
      </c>
      <c r="F152" s="26">
        <v>0.13591828826492863</v>
      </c>
      <c r="G152" s="27"/>
      <c r="H152" s="26">
        <v>0.28751796074644259</v>
      </c>
      <c r="I152" s="25">
        <v>4.1188629682266944</v>
      </c>
      <c r="J152" s="26">
        <v>0.14325584939227684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37"/>
      <c r="GN152" s="26">
        <v>0.36231376917543573</v>
      </c>
      <c r="GO152" s="26">
        <v>0.35200949085965294</v>
      </c>
      <c r="GP152" s="26">
        <v>0.32893904038945321</v>
      </c>
      <c r="GQ152" s="26">
        <v>0.35539454554703331</v>
      </c>
      <c r="GR152" s="26">
        <v>0.33146845535632946</v>
      </c>
      <c r="GS152" s="26">
        <v>0.32065974711543943</v>
      </c>
      <c r="GT152" s="26">
        <v>0.31131568111979374</v>
      </c>
      <c r="GU152" s="26">
        <v>0.31502243680681674</v>
      </c>
      <c r="GV152" s="26">
        <v>0.29852661237441402</v>
      </c>
      <c r="GW152" s="26">
        <v>0.28410110916352821</v>
      </c>
      <c r="GX152" s="26">
        <v>0.27001519350327891</v>
      </c>
      <c r="GY152" s="26">
        <v>0.33125524243804999</v>
      </c>
      <c r="GZ152" s="26">
        <v>0.3262315540678476</v>
      </c>
      <c r="HA152" s="26">
        <v>0.32393494619790131</v>
      </c>
      <c r="HB152" s="26">
        <v>0.35964539827374448</v>
      </c>
      <c r="HC152" s="26">
        <f t="shared" si="12"/>
        <v>0.37338382754118071</v>
      </c>
      <c r="HD152" s="260"/>
      <c r="HE152" s="260"/>
      <c r="HF152" s="260"/>
      <c r="HG152" s="260"/>
      <c r="HH152" s="260"/>
      <c r="HI152" s="260"/>
    </row>
    <row r="153" spans="1:217" ht="13.8">
      <c r="A153" s="9"/>
      <c r="B153" s="18" t="s">
        <v>18</v>
      </c>
      <c r="C153" s="20">
        <v>0.25424908203458096</v>
      </c>
      <c r="D153" s="20">
        <v>0.21291449070874419</v>
      </c>
      <c r="E153" s="19">
        <v>4.1334591325836776</v>
      </c>
      <c r="F153" s="20">
        <v>0.19413705092708003</v>
      </c>
      <c r="G153" s="22"/>
      <c r="H153" s="20">
        <v>0.19516850649698028</v>
      </c>
      <c r="I153" s="19">
        <v>1.7745984211763903</v>
      </c>
      <c r="J153" s="20">
        <v>9.0926474410657418E-2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37"/>
      <c r="GN153" s="20">
        <v>0.31067445107532543</v>
      </c>
      <c r="GO153" s="20">
        <v>0.32293616247846629</v>
      </c>
      <c r="GP153" s="20">
        <v>0.32931916606402423</v>
      </c>
      <c r="GQ153" s="20">
        <v>0.38425018858580684</v>
      </c>
      <c r="GR153" s="20">
        <v>0.34939587616332957</v>
      </c>
      <c r="GS153" s="20">
        <v>0.31736406308885218</v>
      </c>
      <c r="GT153" s="20">
        <v>0.30621458995435374</v>
      </c>
      <c r="GU153" s="20">
        <v>0.28730096470608324</v>
      </c>
      <c r="GV153" s="20">
        <v>0.25478860057448321</v>
      </c>
      <c r="GW153" s="20">
        <v>0.2305194672179581</v>
      </c>
      <c r="GX153" s="20">
        <v>0.20485148263954045</v>
      </c>
      <c r="GY153" s="20">
        <v>0.22655603982278144</v>
      </c>
      <c r="GZ153" s="20">
        <v>0.21892826923065542</v>
      </c>
      <c r="HA153" s="20">
        <v>0.21757508150004798</v>
      </c>
      <c r="HB153" s="20">
        <v>0.25211425760361583</v>
      </c>
      <c r="HC153" s="20">
        <f t="shared" si="12"/>
        <v>0.25424908203458096</v>
      </c>
      <c r="HD153" s="260"/>
      <c r="HE153" s="260"/>
      <c r="HF153" s="260"/>
      <c r="HG153" s="260"/>
      <c r="HH153" s="260"/>
      <c r="HI153" s="260"/>
    </row>
    <row r="154" spans="1:217" ht="13.8">
      <c r="A154" s="9"/>
      <c r="B154" s="18" t="s">
        <v>19</v>
      </c>
      <c r="C154" s="20">
        <v>0.29625524087120814</v>
      </c>
      <c r="D154" s="20">
        <v>0.27121011164596459</v>
      </c>
      <c r="E154" s="19">
        <v>2.5045129225243548</v>
      </c>
      <c r="F154" s="20">
        <v>9.2345853453787333E-2</v>
      </c>
      <c r="G154" s="22"/>
      <c r="H154" s="20">
        <v>0.25096365012813232</v>
      </c>
      <c r="I154" s="19">
        <v>2.024646151783227</v>
      </c>
      <c r="J154" s="20">
        <v>8.0674876650444052E-2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37"/>
      <c r="GN154" s="20">
        <v>0.33992123971521049</v>
      </c>
      <c r="GO154" s="20">
        <v>0.33541784163723093</v>
      </c>
      <c r="GP154" s="20">
        <v>0.30199215897662857</v>
      </c>
      <c r="GQ154" s="20">
        <v>0.30174412529524275</v>
      </c>
      <c r="GR154" s="20">
        <v>0.28827922927269584</v>
      </c>
      <c r="GS154" s="20">
        <v>0.28721125026105082</v>
      </c>
      <c r="GT154" s="20">
        <v>0.28080802058985604</v>
      </c>
      <c r="GU154" s="20">
        <v>0.28630737654276195</v>
      </c>
      <c r="GV154" s="20">
        <v>0.26521860817666781</v>
      </c>
      <c r="GW154" s="20">
        <v>0.23866796706001142</v>
      </c>
      <c r="GX154" s="20">
        <v>0.21381966438191574</v>
      </c>
      <c r="GY154" s="20">
        <v>0.25096995665478189</v>
      </c>
      <c r="GZ154" s="20">
        <v>0.26104521029493555</v>
      </c>
      <c r="HA154" s="20">
        <v>0.26457012151397108</v>
      </c>
      <c r="HB154" s="20">
        <v>0.28002876113659397</v>
      </c>
      <c r="HC154" s="20">
        <f t="shared" si="12"/>
        <v>0.29625524087120814</v>
      </c>
      <c r="HD154" s="260"/>
      <c r="HE154" s="260"/>
      <c r="HF154" s="260"/>
      <c r="HG154" s="260"/>
      <c r="HH154" s="260"/>
      <c r="HI154" s="260"/>
    </row>
    <row r="155" spans="1:217" ht="13.8">
      <c r="A155" s="9"/>
      <c r="B155" s="18" t="s">
        <v>20</v>
      </c>
      <c r="C155" s="20">
        <v>0.55082085131596381</v>
      </c>
      <c r="D155" s="20">
        <v>0.49221396718212407</v>
      </c>
      <c r="E155" s="19">
        <v>5.8606884133839738</v>
      </c>
      <c r="F155" s="20">
        <v>0.1190679014440779</v>
      </c>
      <c r="G155" s="22"/>
      <c r="H155" s="20">
        <v>0.40369544483904057</v>
      </c>
      <c r="I155" s="19">
        <v>8.8518522343083497</v>
      </c>
      <c r="J155" s="20">
        <v>0.21927055029906803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37"/>
      <c r="GN155" s="20">
        <v>0.44331370065197423</v>
      </c>
      <c r="GO155" s="20">
        <v>0.3987401866150857</v>
      </c>
      <c r="GP155" s="20">
        <v>0.3601373100761967</v>
      </c>
      <c r="GQ155" s="20">
        <v>0.38923006199599075</v>
      </c>
      <c r="GR155" s="20">
        <v>0.36318428149135557</v>
      </c>
      <c r="GS155" s="20">
        <v>0.36030195505933749</v>
      </c>
      <c r="GT155" s="20">
        <v>0.34825143168143308</v>
      </c>
      <c r="GU155" s="20">
        <v>0.37182953097217875</v>
      </c>
      <c r="GV155" s="20">
        <v>0.37242771187337331</v>
      </c>
      <c r="GW155" s="20">
        <v>0.37500547749874868</v>
      </c>
      <c r="GX155" s="20">
        <v>0.38319790477359489</v>
      </c>
      <c r="GY155" s="20">
        <v>0.50094640988917816</v>
      </c>
      <c r="GZ155" s="20">
        <v>0.48384725120917027</v>
      </c>
      <c r="HA155" s="20">
        <v>0.47647967298413896</v>
      </c>
      <c r="HB155" s="20">
        <v>0.53521567081075117</v>
      </c>
      <c r="HC155" s="20">
        <f t="shared" si="12"/>
        <v>0.55082085131596381</v>
      </c>
      <c r="HD155" s="260"/>
      <c r="HE155" s="260"/>
      <c r="HF155" s="260"/>
      <c r="HG155" s="260"/>
      <c r="HH155" s="260"/>
      <c r="HI155" s="260"/>
    </row>
    <row r="156" spans="1:217" ht="14.4">
      <c r="A156" s="9"/>
      <c r="B156" s="21"/>
      <c r="C156"/>
      <c r="D156"/>
      <c r="E156" s="28" t="s">
        <v>400</v>
      </c>
      <c r="F156"/>
      <c r="G156"/>
      <c r="H156"/>
      <c r="I156" s="28" t="s">
        <v>400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 s="37"/>
      <c r="GN156" s="268"/>
      <c r="GO156" s="268"/>
      <c r="GP156" s="268"/>
      <c r="GQ156" s="268"/>
      <c r="GR156" s="268"/>
      <c r="GS156" s="268"/>
      <c r="GT156" s="268"/>
      <c r="GU156" s="268"/>
      <c r="GV156" s="268"/>
      <c r="GW156" s="268"/>
      <c r="GX156" s="268"/>
      <c r="GY156" s="267"/>
      <c r="GZ156" s="267"/>
      <c r="HA156" s="267"/>
      <c r="HB156" s="267"/>
      <c r="HC156" s="267"/>
      <c r="HD156" s="260"/>
      <c r="HE156" s="260"/>
      <c r="HF156" s="260"/>
      <c r="HG156" s="260"/>
      <c r="HH156" s="260"/>
      <c r="HI156" s="260"/>
    </row>
    <row r="157" spans="1:217" ht="13.8">
      <c r="A157" s="9"/>
      <c r="B157" s="34" t="s">
        <v>49</v>
      </c>
      <c r="C157" s="26">
        <v>0.36906388834849979</v>
      </c>
      <c r="D157" s="26">
        <v>0.33315634057997079</v>
      </c>
      <c r="E157" s="25">
        <v>3.5907547768529002</v>
      </c>
      <c r="F157" s="26">
        <v>0.1077798720745336</v>
      </c>
      <c r="H157" s="26">
        <v>0.31650541850637814</v>
      </c>
      <c r="I157" s="25">
        <v>1.6650922073592644</v>
      </c>
      <c r="J157" s="26">
        <v>5.2608647751340464E-2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37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0"/>
      <c r="HE157" s="260"/>
      <c r="HF157" s="260"/>
      <c r="HG157" s="260"/>
      <c r="HH157" s="260"/>
      <c r="HI157" s="260"/>
    </row>
    <row r="158" spans="1:217" ht="13.8">
      <c r="A158" s="9"/>
      <c r="B158" s="18" t="s">
        <v>18</v>
      </c>
      <c r="C158" s="20">
        <v>0.2604866310206686</v>
      </c>
      <c r="D158" s="20">
        <v>0.22148550775846146</v>
      </c>
      <c r="E158" s="19">
        <v>3.9001123262207145</v>
      </c>
      <c r="F158" s="20">
        <v>0.1760888270158939</v>
      </c>
      <c r="H158" s="20">
        <v>0.21498740762475962</v>
      </c>
      <c r="I158" s="19">
        <v>0.6498100133701834</v>
      </c>
      <c r="J158" s="20">
        <v>3.0225491834589953E-2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37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60"/>
      <c r="HE158" s="260"/>
      <c r="HF158" s="260"/>
      <c r="HG158" s="260"/>
      <c r="HH158" s="260"/>
      <c r="HI158" s="260"/>
    </row>
    <row r="159" spans="1:217" ht="13.8">
      <c r="A159" s="9"/>
      <c r="B159" s="18" t="s">
        <v>19</v>
      </c>
      <c r="C159" s="20">
        <v>0.28559766983921436</v>
      </c>
      <c r="D159" s="20">
        <v>0.26917926231918698</v>
      </c>
      <c r="E159" s="19">
        <v>1.6418407520027378</v>
      </c>
      <c r="F159" s="20">
        <v>6.0994325411884008E-2</v>
      </c>
      <c r="H159" s="20">
        <v>0.26044694464414841</v>
      </c>
      <c r="I159" s="19">
        <v>0.873231767503857</v>
      </c>
      <c r="J159" s="20">
        <v>3.3528201634193226E-2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37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60"/>
      <c r="HE159" s="260"/>
      <c r="HF159" s="260"/>
      <c r="HG159" s="260"/>
      <c r="HH159" s="260"/>
      <c r="HI159" s="260"/>
    </row>
    <row r="160" spans="1:217" ht="13.8">
      <c r="A160" s="9"/>
      <c r="B160" s="18" t="s">
        <v>20</v>
      </c>
      <c r="C160" s="20">
        <v>0.54730753832670664</v>
      </c>
      <c r="D160" s="20">
        <v>0.49645711530061809</v>
      </c>
      <c r="E160" s="19">
        <v>5.0850423026088549</v>
      </c>
      <c r="F160" s="20">
        <v>0.1024266174436784</v>
      </c>
      <c r="H160" s="20">
        <v>0.46083996653379111</v>
      </c>
      <c r="I160" s="19">
        <v>3.5617148766826978</v>
      </c>
      <c r="J160" s="20">
        <v>7.7287456282755698E-2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37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60"/>
      <c r="HE160" s="260"/>
      <c r="HF160" s="260"/>
      <c r="HG160" s="260"/>
      <c r="HH160" s="260"/>
      <c r="HI160" s="260"/>
    </row>
    <row r="161" spans="1:217" ht="14.4">
      <c r="A161" s="9"/>
      <c r="B161" s="21"/>
      <c r="C161"/>
      <c r="D161"/>
      <c r="E161" s="28" t="s">
        <v>400</v>
      </c>
      <c r="F161"/>
      <c r="G161"/>
      <c r="H161"/>
      <c r="I161" s="28" t="s">
        <v>400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 s="37"/>
      <c r="GN161" s="268"/>
      <c r="GO161" s="268"/>
      <c r="GP161" s="268"/>
      <c r="GQ161" s="268"/>
      <c r="GR161" s="268"/>
      <c r="GS161" s="268"/>
      <c r="GT161" s="268"/>
      <c r="GU161" s="268"/>
      <c r="GV161" s="268"/>
      <c r="GW161" s="268"/>
      <c r="GX161" s="268"/>
      <c r="GY161" s="267"/>
      <c r="GZ161" s="267"/>
      <c r="HA161" s="267"/>
      <c r="HB161" s="267"/>
      <c r="HC161" s="267"/>
      <c r="HD161" s="260"/>
      <c r="HE161" s="260"/>
      <c r="HF161" s="260"/>
      <c r="HG161" s="260"/>
      <c r="HH161" s="260"/>
      <c r="HI161" s="260"/>
    </row>
    <row r="162" spans="1:217" ht="14.4">
      <c r="A162" s="9"/>
      <c r="B162" s="34" t="s">
        <v>50</v>
      </c>
      <c r="C162" s="26">
        <v>0.9637893401856259</v>
      </c>
      <c r="D162" s="26">
        <v>0.95155703555002236</v>
      </c>
      <c r="E162" s="25">
        <v>1.2232304635603541</v>
      </c>
      <c r="F162" s="26">
        <v>1.2855040926194175E-2</v>
      </c>
      <c r="G162"/>
      <c r="H162" s="26">
        <v>0.91239705156857087</v>
      </c>
      <c r="I162" s="25">
        <v>3.9159983981451485</v>
      </c>
      <c r="J162" s="26">
        <v>4.2919893169457962E-2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37"/>
      <c r="GN162" s="26">
        <v>0.9163404136327078</v>
      </c>
      <c r="GO162" s="26">
        <v>0.90607710589609902</v>
      </c>
      <c r="GP162" s="26">
        <v>0.89274094798695602</v>
      </c>
      <c r="GQ162" s="26">
        <v>0.95009581564524936</v>
      </c>
      <c r="GR162" s="26">
        <v>0.95434820710592538</v>
      </c>
      <c r="GS162" s="26">
        <v>0.95661530188594024</v>
      </c>
      <c r="GT162" s="26">
        <v>0.96434168686314425</v>
      </c>
      <c r="GU162" s="26">
        <v>0.96433645400853185</v>
      </c>
      <c r="GV162" s="26">
        <v>0.96127172631961255</v>
      </c>
      <c r="GW162" s="26">
        <v>0.95669713098542974</v>
      </c>
      <c r="GX162" s="26">
        <v>0.96478469358714314</v>
      </c>
      <c r="GY162" s="26">
        <v>0.94421449532803281</v>
      </c>
      <c r="GZ162" s="26">
        <v>0.951409736087376</v>
      </c>
      <c r="HA162" s="26">
        <v>0.93200716825972241</v>
      </c>
      <c r="HB162" s="26">
        <v>0.9505998825263634</v>
      </c>
      <c r="HC162" s="26">
        <f t="shared" si="12"/>
        <v>0.9637893401856259</v>
      </c>
      <c r="HD162" s="260"/>
      <c r="HE162" s="260"/>
      <c r="HF162" s="260"/>
      <c r="HG162" s="260"/>
      <c r="HH162" s="260"/>
      <c r="HI162" s="260"/>
    </row>
    <row r="163" spans="1:217" ht="14.4">
      <c r="A163" s="9"/>
      <c r="B163" s="18" t="s">
        <v>18</v>
      </c>
      <c r="C163" s="20">
        <v>0.97020602991920246</v>
      </c>
      <c r="D163" s="20">
        <v>0.96159615833059775</v>
      </c>
      <c r="E163" s="19">
        <v>0.86098715886047117</v>
      </c>
      <c r="F163" s="20">
        <v>8.9537291866391058E-3</v>
      </c>
      <c r="G163"/>
      <c r="H163" s="20">
        <v>0.95715647090069111</v>
      </c>
      <c r="I163" s="19">
        <v>0.44396874299066358</v>
      </c>
      <c r="J163" s="20">
        <v>4.6384134306994319E-3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37"/>
      <c r="GN163" s="20">
        <v>0.89480215260475715</v>
      </c>
      <c r="GO163" s="20">
        <v>0.89243020528434447</v>
      </c>
      <c r="GP163" s="20">
        <v>0.86897357606764958</v>
      </c>
      <c r="GQ163" s="20">
        <v>0.95456880635265717</v>
      </c>
      <c r="GR163" s="20">
        <v>0.96244641920776042</v>
      </c>
      <c r="GS163" s="20">
        <v>0.96278084667060426</v>
      </c>
      <c r="GT163" s="20">
        <v>0.9816438395194832</v>
      </c>
      <c r="GU163" s="20">
        <v>0.99004431329701637</v>
      </c>
      <c r="GV163" s="20">
        <v>0.98082049032005725</v>
      </c>
      <c r="GW163" s="20">
        <v>0.97219579823409963</v>
      </c>
      <c r="GX163" s="20">
        <v>0.97357942196329506</v>
      </c>
      <c r="GY163" s="20">
        <v>0.9654005826620311</v>
      </c>
      <c r="GZ163" s="20">
        <v>0.96317454918659018</v>
      </c>
      <c r="HA163" s="20">
        <v>0.95066246535337329</v>
      </c>
      <c r="HB163" s="20">
        <v>0.95355559424631031</v>
      </c>
      <c r="HC163" s="20">
        <f t="shared" si="12"/>
        <v>0.97020602991920246</v>
      </c>
      <c r="HD163" s="260"/>
      <c r="HE163" s="260"/>
      <c r="HF163" s="260"/>
      <c r="HG163" s="260"/>
      <c r="HH163" s="260"/>
      <c r="HI163" s="260"/>
    </row>
    <row r="164" spans="1:217" ht="14.4">
      <c r="A164" s="9"/>
      <c r="B164" s="18" t="s">
        <v>19</v>
      </c>
      <c r="C164" s="20">
        <v>0.9693804106036904</v>
      </c>
      <c r="D164" s="20">
        <v>0.97683928007004506</v>
      </c>
      <c r="E164" s="19">
        <v>-0.74588694663546562</v>
      </c>
      <c r="F164" s="20">
        <v>-7.6357181969789458E-3</v>
      </c>
      <c r="G164"/>
      <c r="H164" s="20">
        <v>0.96547446833874484</v>
      </c>
      <c r="I164" s="19">
        <v>1.1364811731300217</v>
      </c>
      <c r="J164" s="20">
        <v>1.177121933721895E-2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37"/>
      <c r="GN164" s="20">
        <v>0.91354026768144647</v>
      </c>
      <c r="GO164" s="20">
        <v>0.91128661272637945</v>
      </c>
      <c r="GP164" s="20">
        <v>0.9126330910341387</v>
      </c>
      <c r="GQ164" s="20">
        <v>0.9552368477212998</v>
      </c>
      <c r="GR164" s="20">
        <v>0.95402031286817857</v>
      </c>
      <c r="GS164" s="20">
        <v>0.9652573598484705</v>
      </c>
      <c r="GT164" s="20">
        <v>0.96082858005709126</v>
      </c>
      <c r="GU164" s="20">
        <v>0.95907646947091885</v>
      </c>
      <c r="GV164" s="20">
        <v>0.95987905476615187</v>
      </c>
      <c r="GW164" s="20">
        <v>0.95809447105704926</v>
      </c>
      <c r="GX164" s="20">
        <v>0.94898894679149293</v>
      </c>
      <c r="GY164" s="20">
        <v>0.93908809282707539</v>
      </c>
      <c r="GZ164" s="20">
        <v>0.97370806276474908</v>
      </c>
      <c r="HA164" s="20">
        <v>0.96353540782304736</v>
      </c>
      <c r="HB164" s="20">
        <v>0.96869235433985945</v>
      </c>
      <c r="HC164" s="20">
        <f t="shared" si="12"/>
        <v>0.9693804106036904</v>
      </c>
      <c r="HD164" s="260"/>
      <c r="HE164" s="260"/>
      <c r="HF164" s="260"/>
      <c r="HG164" s="260"/>
      <c r="HH164" s="260"/>
      <c r="HI164" s="260"/>
    </row>
    <row r="165" spans="1:217" ht="14.4">
      <c r="A165" s="9"/>
      <c r="B165" s="18" t="s">
        <v>20</v>
      </c>
      <c r="C165" s="20">
        <v>0.94633908723550286</v>
      </c>
      <c r="D165" s="20">
        <v>0.8994129596239141</v>
      </c>
      <c r="E165" s="19">
        <v>4.6926127611588768</v>
      </c>
      <c r="F165" s="20">
        <v>5.2174173286552078E-2</v>
      </c>
      <c r="G165"/>
      <c r="H165" s="20">
        <v>0.79451320619037502</v>
      </c>
      <c r="I165" s="19">
        <v>10.489975343353908</v>
      </c>
      <c r="J165" s="20">
        <v>0.13203022003438394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37"/>
      <c r="GN165" s="20">
        <v>0.94777761253700765</v>
      </c>
      <c r="GO165" s="20">
        <v>0.91320669335567028</v>
      </c>
      <c r="GP165" s="20">
        <v>0.88872772551099266</v>
      </c>
      <c r="GQ165" s="20">
        <v>0.93842692622698953</v>
      </c>
      <c r="GR165" s="20">
        <v>0.94701446814703172</v>
      </c>
      <c r="GS165" s="20">
        <v>0.93921060332306916</v>
      </c>
      <c r="GT165" s="20">
        <v>0.95238579959229874</v>
      </c>
      <c r="GU165" s="20">
        <v>0.94543548387415066</v>
      </c>
      <c r="GV165" s="20">
        <v>0.94262191247288429</v>
      </c>
      <c r="GW165" s="20">
        <v>0.93837762906858369</v>
      </c>
      <c r="GX165" s="20">
        <v>0.9777183623982999</v>
      </c>
      <c r="GY165" s="20">
        <v>0.92572577495343999</v>
      </c>
      <c r="GZ165" s="20">
        <v>0.90377485681233305</v>
      </c>
      <c r="HA165" s="20">
        <v>0.863009104646146</v>
      </c>
      <c r="HB165" s="20">
        <v>0.91830184549381044</v>
      </c>
      <c r="HC165" s="20">
        <f t="shared" si="12"/>
        <v>0.94633908723550286</v>
      </c>
      <c r="HD165" s="260"/>
      <c r="HE165" s="260"/>
      <c r="HF165" s="260"/>
      <c r="HG165" s="260"/>
      <c r="HH165" s="260"/>
      <c r="HI165" s="260"/>
    </row>
    <row r="166" spans="1:217" ht="14.4">
      <c r="A166" s="9"/>
      <c r="B166" s="21"/>
      <c r="C166"/>
      <c r="D166"/>
      <c r="E166" s="28" t="s">
        <v>400</v>
      </c>
      <c r="F166"/>
      <c r="G166"/>
      <c r="H166"/>
      <c r="I166" s="28" t="s">
        <v>400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 s="37"/>
      <c r="GN166" s="268"/>
      <c r="GO166" s="268"/>
      <c r="GP166" s="268"/>
      <c r="GQ166" s="268"/>
      <c r="GR166" s="268"/>
      <c r="GS166" s="268"/>
      <c r="GT166" s="268"/>
      <c r="GU166" s="268"/>
      <c r="GV166" s="268"/>
      <c r="GW166" s="268"/>
      <c r="GX166" s="268"/>
      <c r="GY166" s="267"/>
      <c r="GZ166" s="267"/>
      <c r="HA166" s="267"/>
      <c r="HB166" s="267"/>
      <c r="HC166" s="267"/>
      <c r="HD166" s="260"/>
      <c r="HE166" s="260"/>
      <c r="HF166" s="260"/>
      <c r="HG166" s="260"/>
      <c r="HH166" s="260"/>
      <c r="HI166" s="260"/>
    </row>
    <row r="167" spans="1:217" ht="13.8">
      <c r="A167" s="9"/>
      <c r="B167" s="34" t="s">
        <v>51</v>
      </c>
      <c r="C167" s="26">
        <v>0.953294595971801</v>
      </c>
      <c r="D167" s="26">
        <v>0.94039309550454786</v>
      </c>
      <c r="E167" s="25">
        <v>1.2901500467253135</v>
      </c>
      <c r="F167" s="26">
        <v>1.3719263283543261E-2</v>
      </c>
      <c r="H167" s="26">
        <v>0.94296388217796956</v>
      </c>
      <c r="I167" s="25">
        <v>-0.25707866734216989</v>
      </c>
      <c r="J167" s="26">
        <v>-2.7262832882675599E-3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37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0"/>
      <c r="HE167" s="260"/>
      <c r="HF167" s="260"/>
      <c r="HG167" s="260"/>
      <c r="HH167" s="260"/>
      <c r="HI167" s="260"/>
    </row>
    <row r="168" spans="1:217" ht="13.8">
      <c r="A168" s="9"/>
      <c r="B168" s="18" t="s">
        <v>18</v>
      </c>
      <c r="C168" s="20">
        <v>0.95547160034605516</v>
      </c>
      <c r="D168" s="20">
        <v>0.95188250125650342</v>
      </c>
      <c r="E168" s="19">
        <v>0.35890990895517394</v>
      </c>
      <c r="F168" s="20">
        <v>3.7705274388530712E-3</v>
      </c>
      <c r="H168" s="20">
        <v>0.96389637359869218</v>
      </c>
      <c r="I168" s="19">
        <v>-1.2013872342188758</v>
      </c>
      <c r="J168" s="20">
        <v>-1.2463862995287711E-2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37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60"/>
      <c r="HE168" s="260"/>
      <c r="HF168" s="260"/>
      <c r="HG168" s="260"/>
      <c r="HH168" s="260"/>
      <c r="HI168" s="260"/>
    </row>
    <row r="169" spans="1:217" ht="13.8">
      <c r="A169" s="9"/>
      <c r="B169" s="18" t="s">
        <v>19</v>
      </c>
      <c r="C169" s="20">
        <v>0.96707625457536139</v>
      </c>
      <c r="D169" s="20">
        <v>0.9662138528467471</v>
      </c>
      <c r="E169" s="19">
        <v>8.6240172861429265E-2</v>
      </c>
      <c r="F169" s="20">
        <v>8.9255781840987512E-4</v>
      </c>
      <c r="H169" s="20">
        <v>0.97828042671988891</v>
      </c>
      <c r="I169" s="19">
        <v>-1.2066573873141806</v>
      </c>
      <c r="J169" s="20">
        <v>-1.2334473371403585E-2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37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60"/>
      <c r="HE169" s="260"/>
      <c r="HF169" s="260"/>
      <c r="HG169" s="260"/>
      <c r="HH169" s="260"/>
      <c r="HI169" s="260"/>
    </row>
    <row r="170" spans="1:217" ht="13.8">
      <c r="A170" s="9"/>
      <c r="B170" s="18" t="s">
        <v>20</v>
      </c>
      <c r="C170" s="20">
        <v>0.92872028182658317</v>
      </c>
      <c r="D170" s="20">
        <v>0.8867682818444288</v>
      </c>
      <c r="E170" s="19">
        <v>4.195199998215438</v>
      </c>
      <c r="F170" s="20">
        <v>4.7308863928800599E-2</v>
      </c>
      <c r="H170" s="20">
        <v>0.86799041189857107</v>
      </c>
      <c r="I170" s="19">
        <v>1.8777869945857728</v>
      </c>
      <c r="J170" s="20">
        <v>2.1633729691534903E-2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37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60"/>
      <c r="HE170" s="260"/>
      <c r="HF170" s="260"/>
      <c r="HG170" s="260"/>
      <c r="HH170" s="260"/>
      <c r="HI170" s="260"/>
    </row>
    <row r="171" spans="1:217" ht="14.4">
      <c r="A171" s="9"/>
      <c r="B171" s="21"/>
      <c r="C171"/>
      <c r="D171"/>
      <c r="E171" s="28" t="s">
        <v>400</v>
      </c>
      <c r="F171"/>
      <c r="G171"/>
      <c r="H171"/>
      <c r="I171" s="28" t="s">
        <v>400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 s="37"/>
      <c r="GN171" s="268"/>
      <c r="GO171" s="268"/>
      <c r="GP171" s="268"/>
      <c r="GQ171" s="268"/>
      <c r="GR171" s="268"/>
      <c r="GS171" s="268"/>
      <c r="GT171" s="268"/>
      <c r="GU171" s="268"/>
      <c r="GV171" s="268"/>
      <c r="GW171" s="268"/>
      <c r="GX171" s="268"/>
      <c r="GY171" s="267"/>
      <c r="GZ171" s="267"/>
      <c r="HA171" s="267"/>
      <c r="HB171" s="267"/>
      <c r="HC171" s="267"/>
      <c r="HD171" s="260"/>
      <c r="HE171" s="260"/>
      <c r="HF171" s="260"/>
      <c r="HG171" s="260"/>
      <c r="HH171" s="260"/>
      <c r="HI171" s="260"/>
    </row>
    <row r="172" spans="1:217" ht="14.4">
      <c r="A172" s="9"/>
      <c r="B172" s="34" t="s">
        <v>52</v>
      </c>
      <c r="C172" s="26">
        <v>0.60392598740372783</v>
      </c>
      <c r="D172" s="26">
        <v>0.63877396679592413</v>
      </c>
      <c r="E172" s="25">
        <v>-3.4847979392196304</v>
      </c>
      <c r="F172" s="26">
        <v>-5.4554476549808356E-2</v>
      </c>
      <c r="G172"/>
      <c r="H172" s="26">
        <v>0.65006651191050846</v>
      </c>
      <c r="I172" s="25">
        <v>-1.1292545114584329</v>
      </c>
      <c r="J172" s="26">
        <v>-1.7371368787166382E-2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37"/>
      <c r="GN172" s="26">
        <v>0.58433766452166369</v>
      </c>
      <c r="GO172" s="26">
        <v>0.58712936517002534</v>
      </c>
      <c r="GP172" s="26">
        <v>0.59908359723975591</v>
      </c>
      <c r="GQ172" s="26">
        <v>0.61243694501786805</v>
      </c>
      <c r="GR172" s="26">
        <v>0.63801188102444195</v>
      </c>
      <c r="GS172" s="26">
        <v>0.64986728109643488</v>
      </c>
      <c r="GT172" s="26">
        <v>0.66412699778513373</v>
      </c>
      <c r="GU172" s="26">
        <v>0.66054883436511935</v>
      </c>
      <c r="GV172" s="26">
        <v>0.67430653429011378</v>
      </c>
      <c r="GW172" s="26">
        <v>0.68489841493890402</v>
      </c>
      <c r="GX172" s="26">
        <v>0.70427816785920905</v>
      </c>
      <c r="GY172" s="26">
        <v>0.63143849376462435</v>
      </c>
      <c r="GZ172" s="26">
        <v>0.64102985932831069</v>
      </c>
      <c r="HA172" s="26">
        <v>0.63009747635345092</v>
      </c>
      <c r="HB172" s="26">
        <v>0.60872100917619476</v>
      </c>
      <c r="HC172" s="26">
        <f t="shared" si="12"/>
        <v>0.60392598740372783</v>
      </c>
      <c r="HD172" s="260"/>
      <c r="HE172" s="260"/>
      <c r="HF172" s="260"/>
      <c r="HG172" s="260"/>
      <c r="HH172" s="260"/>
      <c r="HI172" s="260"/>
    </row>
    <row r="173" spans="1:217" ht="14.4">
      <c r="A173" s="9"/>
      <c r="B173" s="18" t="s">
        <v>18</v>
      </c>
      <c r="C173" s="20">
        <v>0.72353203742783001</v>
      </c>
      <c r="D173" s="20">
        <v>0.7568584020121536</v>
      </c>
      <c r="E173" s="19">
        <v>-3.3326364584323587</v>
      </c>
      <c r="F173" s="20">
        <v>-4.403249603323877E-2</v>
      </c>
      <c r="G173"/>
      <c r="H173" s="20">
        <v>0.77034967199108284</v>
      </c>
      <c r="I173" s="19">
        <v>-1.3491269978929243</v>
      </c>
      <c r="J173" s="20">
        <v>-1.7513176768231831E-2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37"/>
      <c r="GN173" s="20">
        <v>0.61680998502325468</v>
      </c>
      <c r="GO173" s="20">
        <v>0.60423221950994832</v>
      </c>
      <c r="GP173" s="20">
        <v>0.58280392266537828</v>
      </c>
      <c r="GQ173" s="20">
        <v>0.58777556249352014</v>
      </c>
      <c r="GR173" s="20">
        <v>0.62617160930840576</v>
      </c>
      <c r="GS173" s="20">
        <v>0.65722880530709615</v>
      </c>
      <c r="GT173" s="20">
        <v>0.68105017371980714</v>
      </c>
      <c r="GU173" s="20">
        <v>0.70560362698501189</v>
      </c>
      <c r="GV173" s="20">
        <v>0.7309186101766314</v>
      </c>
      <c r="GW173" s="20">
        <v>0.74808574079363743</v>
      </c>
      <c r="GX173" s="20">
        <v>0.77414023390676734</v>
      </c>
      <c r="GY173" s="20">
        <v>0.74668324981151557</v>
      </c>
      <c r="GZ173" s="20">
        <v>0.75230841216615318</v>
      </c>
      <c r="HA173" s="20">
        <v>0.74382200197507653</v>
      </c>
      <c r="HB173" s="20">
        <v>0.71315063351912711</v>
      </c>
      <c r="HC173" s="20">
        <f t="shared" si="12"/>
        <v>0.72353203742783001</v>
      </c>
      <c r="HD173" s="260"/>
      <c r="HE173" s="260"/>
      <c r="HF173" s="260"/>
      <c r="HG173" s="260"/>
      <c r="HH173" s="260"/>
      <c r="HI173" s="260"/>
    </row>
    <row r="174" spans="1:217" ht="14.4">
      <c r="A174" s="9"/>
      <c r="B174" s="18" t="s">
        <v>19</v>
      </c>
      <c r="C174" s="20">
        <v>0.68219638356446344</v>
      </c>
      <c r="D174" s="20">
        <v>0.71191058986208444</v>
      </c>
      <c r="E174" s="19">
        <v>-2.9714206297621004</v>
      </c>
      <c r="F174" s="20">
        <v>-4.1738677188911347E-2</v>
      </c>
      <c r="G174"/>
      <c r="H174" s="20">
        <v>0.72317547165893559</v>
      </c>
      <c r="I174" s="19">
        <v>-1.1264881796851145</v>
      </c>
      <c r="J174" s="20">
        <v>-1.5576968852400312E-2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37"/>
      <c r="GN174" s="20">
        <v>0.60300852736140398</v>
      </c>
      <c r="GO174" s="20">
        <v>0.60562482397279416</v>
      </c>
      <c r="GP174" s="20">
        <v>0.63702505351922512</v>
      </c>
      <c r="GQ174" s="20">
        <v>0.66699974065585121</v>
      </c>
      <c r="GR174" s="20">
        <v>0.6789960723640438</v>
      </c>
      <c r="GS174" s="20">
        <v>0.68802458670271016</v>
      </c>
      <c r="GT174" s="20">
        <v>0.69102020836509748</v>
      </c>
      <c r="GU174" s="20">
        <v>0.6844858015928057</v>
      </c>
      <c r="GV174" s="20">
        <v>0.70530126784313751</v>
      </c>
      <c r="GW174" s="20">
        <v>0.72942801139842639</v>
      </c>
      <c r="GX174" s="20">
        <v>0.74607644868638823</v>
      </c>
      <c r="GY174" s="20">
        <v>0.70340519487524256</v>
      </c>
      <c r="GZ174" s="20">
        <v>0.71952623675445082</v>
      </c>
      <c r="HA174" s="20">
        <v>0.70861272789229002</v>
      </c>
      <c r="HB174" s="20">
        <v>0.69743063443157816</v>
      </c>
      <c r="HC174" s="20">
        <f t="shared" si="12"/>
        <v>0.68219638356446344</v>
      </c>
      <c r="HD174" s="260"/>
      <c r="HE174" s="260"/>
      <c r="HF174" s="260"/>
      <c r="HG174" s="260"/>
      <c r="HH174" s="260"/>
      <c r="HI174" s="260"/>
    </row>
    <row r="175" spans="1:217" ht="14.4">
      <c r="A175" s="9"/>
      <c r="B175" s="18" t="s">
        <v>20</v>
      </c>
      <c r="C175" s="20">
        <v>0.42507578557087106</v>
      </c>
      <c r="D175" s="20">
        <v>0.45670933863241175</v>
      </c>
      <c r="E175" s="19">
        <v>-3.1633553061540698</v>
      </c>
      <c r="F175" s="20">
        <v>-6.9264081956951967E-2</v>
      </c>
      <c r="G175"/>
      <c r="H175" s="20">
        <v>0.47377184398685918</v>
      </c>
      <c r="I175" s="19">
        <v>-1.7062505354447421</v>
      </c>
      <c r="J175" s="20">
        <v>-3.6014181870463111E-2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37"/>
      <c r="GN175" s="20">
        <v>0.52761481172813374</v>
      </c>
      <c r="GO175" s="20">
        <v>0.54907448602888498</v>
      </c>
      <c r="GP175" s="20">
        <v>0.56866371305532737</v>
      </c>
      <c r="GQ175" s="20">
        <v>0.57316295555295138</v>
      </c>
      <c r="GR175" s="20">
        <v>0.60307369897113383</v>
      </c>
      <c r="GS175" s="20">
        <v>0.60081118673330747</v>
      </c>
      <c r="GT175" s="20">
        <v>0.62071608137121426</v>
      </c>
      <c r="GU175" s="20">
        <v>0.59389465134077035</v>
      </c>
      <c r="GV175" s="20">
        <v>0.59156339044890482</v>
      </c>
      <c r="GW175" s="20">
        <v>0.58648087820557582</v>
      </c>
      <c r="GX175" s="20">
        <v>0.60305873446860103</v>
      </c>
      <c r="GY175" s="20">
        <v>0.46198677144863692</v>
      </c>
      <c r="GZ175" s="20">
        <v>0.46648587663172425</v>
      </c>
      <c r="HA175" s="20">
        <v>0.45180280868201578</v>
      </c>
      <c r="HB175" s="20">
        <v>0.42681230725108993</v>
      </c>
      <c r="HC175" s="20">
        <f t="shared" si="12"/>
        <v>0.42507578557087106</v>
      </c>
      <c r="HD175" s="260"/>
      <c r="HE175" s="260"/>
      <c r="HF175" s="260"/>
      <c r="HG175" s="260"/>
      <c r="HH175" s="260"/>
      <c r="HI175" s="260"/>
    </row>
    <row r="176" spans="1:217" ht="14.4">
      <c r="A176" s="9"/>
      <c r="B176" s="21"/>
      <c r="C176"/>
      <c r="D176"/>
      <c r="E176" s="28" t="s">
        <v>400</v>
      </c>
      <c r="F176"/>
      <c r="G176"/>
      <c r="H176"/>
      <c r="I176" s="28" t="s">
        <v>400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 s="37"/>
      <c r="GN176" s="268"/>
      <c r="GO176" s="268"/>
      <c r="GP176" s="268"/>
      <c r="GQ176" s="268"/>
      <c r="GR176" s="268"/>
      <c r="GS176" s="268"/>
      <c r="GT176" s="268"/>
      <c r="GU176" s="268"/>
      <c r="GV176" s="268"/>
      <c r="GW176" s="268"/>
      <c r="GX176" s="268"/>
      <c r="GY176" s="267"/>
      <c r="GZ176" s="267"/>
      <c r="HA176" s="267"/>
      <c r="HB176" s="267"/>
      <c r="HC176" s="267"/>
      <c r="HD176" s="260"/>
      <c r="HE176" s="260"/>
      <c r="HF176" s="260"/>
      <c r="HG176" s="260"/>
      <c r="HH176" s="260"/>
      <c r="HI176" s="260"/>
    </row>
    <row r="177" spans="1:217" ht="13.8">
      <c r="A177" s="9"/>
      <c r="B177" s="34" t="s">
        <v>53</v>
      </c>
      <c r="C177" s="26">
        <v>0.60146798564083603</v>
      </c>
      <c r="D177" s="26">
        <v>0.62709517309958174</v>
      </c>
      <c r="E177" s="25">
        <v>-2.5627187458745704</v>
      </c>
      <c r="F177" s="26">
        <v>-4.086650409391071E-2</v>
      </c>
      <c r="H177" s="26">
        <v>0.64451070401283228</v>
      </c>
      <c r="I177" s="25">
        <v>-1.7415530913250543</v>
      </c>
      <c r="J177" s="26">
        <v>-2.7021321453342066E-2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37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0"/>
      <c r="HE177" s="260"/>
      <c r="HF177" s="260"/>
      <c r="HG177" s="260"/>
      <c r="HH177" s="260"/>
      <c r="HI177" s="260"/>
    </row>
    <row r="178" spans="1:217" ht="13.8">
      <c r="A178" s="9"/>
      <c r="B178" s="18" t="s">
        <v>18</v>
      </c>
      <c r="C178" s="20">
        <v>0.70658402213598459</v>
      </c>
      <c r="D178" s="20">
        <v>0.74105432213931244</v>
      </c>
      <c r="E178" s="19">
        <v>-3.4470300003327847</v>
      </c>
      <c r="F178" s="20">
        <v>-4.651521349179541E-2</v>
      </c>
      <c r="H178" s="20">
        <v>0.7566707910198025</v>
      </c>
      <c r="I178" s="19">
        <v>-1.5616468880490064</v>
      </c>
      <c r="J178" s="20">
        <v>-2.063839263498328E-2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37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60"/>
      <c r="HE178" s="260"/>
      <c r="HF178" s="260"/>
      <c r="HG178" s="260"/>
      <c r="HH178" s="260"/>
      <c r="HI178" s="260"/>
    </row>
    <row r="179" spans="1:217" ht="13.8">
      <c r="A179" s="9"/>
      <c r="B179" s="18" t="s">
        <v>19</v>
      </c>
      <c r="C179" s="20">
        <v>0.69088152971180328</v>
      </c>
      <c r="D179" s="20">
        <v>0.70612912069488021</v>
      </c>
      <c r="E179" s="19">
        <v>-1.5247590983076931</v>
      </c>
      <c r="F179" s="20">
        <v>-2.1593205174815958E-2</v>
      </c>
      <c r="H179" s="20">
        <v>0.72349027857552006</v>
      </c>
      <c r="I179" s="19">
        <v>-1.7361157880639855</v>
      </c>
      <c r="J179" s="20">
        <v>-2.3996394139285792E-2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37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60"/>
      <c r="HE179" s="260"/>
      <c r="HF179" s="260"/>
      <c r="HG179" s="260"/>
      <c r="HH179" s="260"/>
      <c r="HI179" s="260"/>
    </row>
    <row r="180" spans="1:217" ht="13.8">
      <c r="A180" s="9"/>
      <c r="B180" s="18" t="s">
        <v>20</v>
      </c>
      <c r="C180" s="20">
        <v>0.4204246705859907</v>
      </c>
      <c r="D180" s="20">
        <v>0.44652585869985822</v>
      </c>
      <c r="E180" s="19">
        <v>-2.6101188113867524</v>
      </c>
      <c r="F180" s="20">
        <v>-5.8453922892317836E-2</v>
      </c>
      <c r="H180" s="20">
        <v>0.46798573952758199</v>
      </c>
      <c r="I180" s="19">
        <v>-2.1459880827723765</v>
      </c>
      <c r="J180" s="20">
        <v>-4.5855843490844171E-2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37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60"/>
      <c r="HE180" s="260"/>
      <c r="HF180" s="260"/>
      <c r="HG180" s="260"/>
      <c r="HH180" s="260"/>
      <c r="HI180" s="260"/>
    </row>
    <row r="181" spans="1:217" ht="14.4">
      <c r="A181" s="9"/>
      <c r="B181" s="21"/>
      <c r="C181"/>
      <c r="D181"/>
      <c r="E181" s="28" t="s">
        <v>400</v>
      </c>
      <c r="F181"/>
      <c r="G181"/>
      <c r="H181"/>
      <c r="I181" s="28" t="s">
        <v>400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 s="37"/>
      <c r="GN181" s="268"/>
      <c r="GO181" s="268"/>
      <c r="GP181" s="268"/>
      <c r="GQ181" s="268"/>
      <c r="GR181" s="268"/>
      <c r="GS181" s="268"/>
      <c r="GT181" s="268"/>
      <c r="GU181" s="268"/>
      <c r="GV181" s="268"/>
      <c r="GW181" s="268"/>
      <c r="GX181" s="268"/>
      <c r="GY181" s="267"/>
      <c r="GZ181" s="267"/>
      <c r="HA181" s="267"/>
      <c r="HB181" s="267"/>
      <c r="HC181" s="267"/>
      <c r="HD181" s="260"/>
      <c r="HE181" s="260"/>
      <c r="HF181" s="260"/>
      <c r="HG181" s="260"/>
      <c r="HH181" s="260"/>
      <c r="HI181" s="260"/>
    </row>
    <row r="182" spans="1:217" ht="14.4">
      <c r="A182" s="9"/>
      <c r="B182" s="34" t="s">
        <v>54</v>
      </c>
      <c r="C182" s="26">
        <v>0.60528885205982108</v>
      </c>
      <c r="D182" s="26">
        <v>0.64301368015031612</v>
      </c>
      <c r="E182" s="25">
        <v>-3.7724828090495044</v>
      </c>
      <c r="F182" s="26">
        <v>-5.8668779926542437E-2</v>
      </c>
      <c r="G182"/>
      <c r="H182" s="26">
        <v>0.65001820281438571</v>
      </c>
      <c r="I182" s="25">
        <v>-0.70045226640695901</v>
      </c>
      <c r="J182" s="26">
        <v>-1.077588694246113E-2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37"/>
      <c r="GN182" s="26">
        <v>0.60194766757371909</v>
      </c>
      <c r="GO182" s="26">
        <v>0.58551904712311587</v>
      </c>
      <c r="GP182" s="26">
        <v>0.59105774852822524</v>
      </c>
      <c r="GQ182" s="26">
        <v>0.60971014405901303</v>
      </c>
      <c r="GR182" s="26">
        <v>0.64126738020128193</v>
      </c>
      <c r="GS182" s="26">
        <v>0.65428392257446999</v>
      </c>
      <c r="GT182" s="26">
        <v>0.66804062521075158</v>
      </c>
      <c r="GU182" s="26">
        <v>0.66444490470577189</v>
      </c>
      <c r="GV182" s="26">
        <v>0.68046116121510825</v>
      </c>
      <c r="GW182" s="26">
        <v>0.68892221855100266</v>
      </c>
      <c r="GX182" s="26">
        <v>0.70399061776866345</v>
      </c>
      <c r="GY182" s="26">
        <v>0.6390429101259113</v>
      </c>
      <c r="GZ182" s="26">
        <v>0.64474575754837793</v>
      </c>
      <c r="HA182" s="26">
        <v>0.63184030538053926</v>
      </c>
      <c r="HB182" s="26">
        <v>0.6101831207643641</v>
      </c>
      <c r="HC182" s="26">
        <f t="shared" si="12"/>
        <v>0.60528885205982108</v>
      </c>
      <c r="HD182" s="260"/>
      <c r="HE182" s="260"/>
      <c r="HF182" s="260"/>
      <c r="HG182" s="260"/>
      <c r="HH182" s="260"/>
      <c r="HI182" s="260"/>
    </row>
    <row r="183" spans="1:217" ht="14.4">
      <c r="A183" s="9"/>
      <c r="B183" s="18" t="s">
        <v>18</v>
      </c>
      <c r="C183" s="20">
        <v>0.72348050865183033</v>
      </c>
      <c r="D183" s="20">
        <v>0.75251171853337129</v>
      </c>
      <c r="E183" s="19">
        <v>-2.9031209881540954</v>
      </c>
      <c r="F183" s="20">
        <v>-3.8579080121333049E-2</v>
      </c>
      <c r="G183"/>
      <c r="H183" s="20">
        <v>0.76978690759603685</v>
      </c>
      <c r="I183" s="19">
        <v>-1.7275189062665564</v>
      </c>
      <c r="J183" s="20">
        <v>-2.2441521013411559E-2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37"/>
      <c r="GN183" s="20">
        <v>0.62470108858537032</v>
      </c>
      <c r="GO183" s="20">
        <v>0.57994912903332185</v>
      </c>
      <c r="GP183" s="20">
        <v>0.56436666578190764</v>
      </c>
      <c r="GQ183" s="20">
        <v>0.56979791785915856</v>
      </c>
      <c r="GR183" s="20">
        <v>0.6245682997893629</v>
      </c>
      <c r="GS183" s="20">
        <v>0.65646676365507795</v>
      </c>
      <c r="GT183" s="20">
        <v>0.68149478934436536</v>
      </c>
      <c r="GU183" s="20">
        <v>0.70922969091825394</v>
      </c>
      <c r="GV183" s="20">
        <v>0.73251986711967088</v>
      </c>
      <c r="GW183" s="20">
        <v>0.74998525068312571</v>
      </c>
      <c r="GX183" s="20">
        <v>0.77409338428274699</v>
      </c>
      <c r="GY183" s="20">
        <v>0.75215311137231911</v>
      </c>
      <c r="GZ183" s="20">
        <v>0.75928275605539119</v>
      </c>
      <c r="HA183" s="20">
        <v>0.7441537037068422</v>
      </c>
      <c r="HB183" s="20">
        <v>0.71243310375764279</v>
      </c>
      <c r="HC183" s="20">
        <f t="shared" si="12"/>
        <v>0.72348050865183033</v>
      </c>
      <c r="HD183" s="260"/>
      <c r="HE183" s="260"/>
      <c r="HF183" s="260"/>
      <c r="HG183" s="260"/>
      <c r="HH183" s="260"/>
      <c r="HI183" s="260"/>
    </row>
    <row r="184" spans="1:217" ht="14.4">
      <c r="A184" s="9"/>
      <c r="B184" s="18" t="s">
        <v>19</v>
      </c>
      <c r="C184" s="20">
        <v>0.68594263624594787</v>
      </c>
      <c r="D184" s="20">
        <v>0.72654376480214766</v>
      </c>
      <c r="E184" s="19">
        <v>-4.0601128556199795</v>
      </c>
      <c r="F184" s="20">
        <v>-5.5882564166325609E-2</v>
      </c>
      <c r="G184"/>
      <c r="H184" s="20">
        <v>0.727347323451909</v>
      </c>
      <c r="I184" s="19">
        <v>-8.0355864976133784E-2</v>
      </c>
      <c r="J184" s="20">
        <v>-1.104779826435242E-3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37"/>
      <c r="GN184" s="20">
        <v>0.62627097095961382</v>
      </c>
      <c r="GO184" s="20">
        <v>0.62164767645350216</v>
      </c>
      <c r="GP184" s="20">
        <v>0.63446510176963555</v>
      </c>
      <c r="GQ184" s="20">
        <v>0.67485947190623718</v>
      </c>
      <c r="GR184" s="20">
        <v>0.68028887739966581</v>
      </c>
      <c r="GS184" s="20">
        <v>0.69988845963842339</v>
      </c>
      <c r="GT184" s="20">
        <v>0.69096092583370061</v>
      </c>
      <c r="GU184" s="20">
        <v>0.68070250410134914</v>
      </c>
      <c r="GV184" s="20">
        <v>0.70789080883714484</v>
      </c>
      <c r="GW184" s="20">
        <v>0.73206534703940673</v>
      </c>
      <c r="GX184" s="20">
        <v>0.74551624908357506</v>
      </c>
      <c r="GY184" s="20">
        <v>0.71601619262649752</v>
      </c>
      <c r="GZ184" s="20">
        <v>0.72408074097859076</v>
      </c>
      <c r="HA184" s="20">
        <v>0.71627332930538701</v>
      </c>
      <c r="HB184" s="20">
        <v>0.70145878150053964</v>
      </c>
      <c r="HC184" s="20">
        <f t="shared" si="12"/>
        <v>0.68594263624594787</v>
      </c>
      <c r="HD184" s="260"/>
      <c r="HE184" s="260"/>
      <c r="HF184" s="260"/>
      <c r="HG184" s="260"/>
      <c r="HH184" s="260"/>
      <c r="HI184" s="260"/>
    </row>
    <row r="185" spans="1:217" ht="14.4">
      <c r="A185" s="9"/>
      <c r="B185" s="18" t="s">
        <v>20</v>
      </c>
      <c r="C185" s="20">
        <v>0.42506596386516832</v>
      </c>
      <c r="D185" s="20">
        <v>0.45670220002415035</v>
      </c>
      <c r="E185" s="19">
        <v>-3.1636236158982034</v>
      </c>
      <c r="F185" s="20">
        <v>-6.9271039546796823E-2</v>
      </c>
      <c r="G185"/>
      <c r="H185" s="20">
        <v>0.46918029677196366</v>
      </c>
      <c r="I185" s="19">
        <v>-1.2478096747813305</v>
      </c>
      <c r="J185" s="20">
        <v>-2.659552592822979E-2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37"/>
      <c r="GN185" s="20">
        <v>0.54818186092082022</v>
      </c>
      <c r="GO185" s="20">
        <v>0.54905643429231998</v>
      </c>
      <c r="GP185" s="20">
        <v>0.56593440593157396</v>
      </c>
      <c r="GQ185" s="20">
        <v>0.5732368766602508</v>
      </c>
      <c r="GR185" s="20">
        <v>0.6130898505460407</v>
      </c>
      <c r="GS185" s="20">
        <v>0.60235765659922469</v>
      </c>
      <c r="GT185" s="20">
        <v>0.63166568392379852</v>
      </c>
      <c r="GU185" s="20">
        <v>0.60597750338544731</v>
      </c>
      <c r="GV185" s="20">
        <v>0.60560237575201592</v>
      </c>
      <c r="GW185" s="20">
        <v>0.59401713251683286</v>
      </c>
      <c r="GX185" s="20">
        <v>0.60186093451798151</v>
      </c>
      <c r="GY185" s="20">
        <v>0.46558836681466115</v>
      </c>
      <c r="GZ185" s="20">
        <v>0.46672386841262026</v>
      </c>
      <c r="HA185" s="20">
        <v>0.44884055791678867</v>
      </c>
      <c r="HB185" s="20">
        <v>0.42701802524334548</v>
      </c>
      <c r="HC185" s="20">
        <f t="shared" si="12"/>
        <v>0.42506596386516832</v>
      </c>
      <c r="HD185" s="260"/>
      <c r="HE185" s="260"/>
      <c r="HF185" s="260"/>
      <c r="HG185" s="260"/>
      <c r="HH185" s="260"/>
      <c r="HI185" s="260"/>
    </row>
    <row r="186" spans="1:217" ht="14.4">
      <c r="A186" s="9"/>
      <c r="B186" s="21"/>
      <c r="C186"/>
      <c r="D186"/>
      <c r="E186" s="28" t="s">
        <v>400</v>
      </c>
      <c r="F186"/>
      <c r="G186"/>
      <c r="H186"/>
      <c r="I186" s="28" t="s">
        <v>400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 s="37"/>
      <c r="GN186" s="268"/>
      <c r="GO186" s="268"/>
      <c r="GP186" s="268"/>
      <c r="GQ186" s="268"/>
      <c r="GR186" s="268"/>
      <c r="GS186" s="268"/>
      <c r="GT186" s="268"/>
      <c r="GU186" s="268"/>
      <c r="GV186" s="268"/>
      <c r="GW186" s="268"/>
      <c r="GX186" s="268"/>
      <c r="GY186" s="267"/>
      <c r="GZ186" s="267"/>
      <c r="HA186" s="267"/>
      <c r="HB186" s="267"/>
      <c r="HC186" s="267"/>
      <c r="HD186" s="260"/>
      <c r="HE186" s="260"/>
      <c r="HF186" s="260"/>
      <c r="HG186" s="260"/>
      <c r="HH186" s="260"/>
      <c r="HI186" s="260"/>
    </row>
    <row r="187" spans="1:217" ht="13.8">
      <c r="A187" s="9"/>
      <c r="B187" s="34" t="s">
        <v>55</v>
      </c>
      <c r="C187" s="26">
        <v>0.6024190266362508</v>
      </c>
      <c r="D187" s="26">
        <v>0.63036784716113037</v>
      </c>
      <c r="E187" s="25">
        <v>-2.794882052487957</v>
      </c>
      <c r="F187" s="26">
        <v>-4.4337319314028213E-2</v>
      </c>
      <c r="H187" s="26">
        <v>0.6456533067061786</v>
      </c>
      <c r="I187" s="25">
        <v>-1.528545954504823</v>
      </c>
      <c r="J187" s="26">
        <v>-2.3674407590394759E-2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37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0"/>
      <c r="HE187" s="260"/>
      <c r="HF187" s="260"/>
      <c r="HG187" s="260"/>
      <c r="HH187" s="260"/>
      <c r="HI187" s="260"/>
    </row>
    <row r="188" spans="1:217" ht="13.8">
      <c r="A188" s="9"/>
      <c r="B188" s="18" t="s">
        <v>18</v>
      </c>
      <c r="C188" s="20">
        <v>0.70688439715020646</v>
      </c>
      <c r="D188" s="20">
        <v>0.74036333925447173</v>
      </c>
      <c r="E188" s="19">
        <v>-3.3478942104265275</v>
      </c>
      <c r="F188" s="20">
        <v>-4.5219610871032288E-2</v>
      </c>
      <c r="H188" s="20">
        <v>0.75668039427163014</v>
      </c>
      <c r="I188" s="19">
        <v>-1.6317055017158411</v>
      </c>
      <c r="J188" s="20">
        <v>-2.1563998671942568E-2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37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60"/>
      <c r="HE188" s="260"/>
      <c r="HF188" s="260"/>
      <c r="HG188" s="260"/>
      <c r="HH188" s="260"/>
      <c r="HI188" s="260"/>
    </row>
    <row r="189" spans="1:217" ht="13.8">
      <c r="A189" s="9"/>
      <c r="B189" s="18" t="s">
        <v>19</v>
      </c>
      <c r="C189" s="20">
        <v>0.69266478557638933</v>
      </c>
      <c r="D189" s="20">
        <v>0.7162816661511856</v>
      </c>
      <c r="E189" s="19">
        <v>-2.3616880574796273</v>
      </c>
      <c r="F189" s="20">
        <v>-3.297149946849464E-2</v>
      </c>
      <c r="H189" s="20">
        <v>0.7265407884300682</v>
      </c>
      <c r="I189" s="19">
        <v>-1.0259122278882593</v>
      </c>
      <c r="J189" s="20">
        <v>-1.412050423356247E-2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37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60"/>
      <c r="HE189" s="260"/>
      <c r="HF189" s="260"/>
      <c r="HG189" s="260"/>
      <c r="HH189" s="260"/>
      <c r="HI189" s="260"/>
    </row>
    <row r="190" spans="1:217" ht="13.8">
      <c r="A190" s="9"/>
      <c r="B190" s="18" t="s">
        <v>20</v>
      </c>
      <c r="C190" s="20">
        <v>0.42072535089431051</v>
      </c>
      <c r="D190" s="20">
        <v>0.44603255831478661</v>
      </c>
      <c r="E190" s="19">
        <v>-2.5307207420476097</v>
      </c>
      <c r="F190" s="20">
        <v>-5.6738475585936005E-2</v>
      </c>
      <c r="H190" s="20">
        <v>0.46808209664389322</v>
      </c>
      <c r="I190" s="19">
        <v>-2.204953832910661</v>
      </c>
      <c r="J190" s="20">
        <v>-4.7106134772510695E-2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37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60"/>
      <c r="HE190" s="260"/>
      <c r="HF190" s="260"/>
      <c r="HG190" s="260"/>
      <c r="HH190" s="260"/>
      <c r="HI190" s="260"/>
    </row>
    <row r="191" spans="1:217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 s="37"/>
      <c r="GN191" s="268"/>
      <c r="GO191" s="268"/>
      <c r="GP191" s="268"/>
      <c r="GQ191" s="268"/>
      <c r="GR191" s="268"/>
      <c r="GS191" s="268"/>
      <c r="GT191" s="268"/>
      <c r="GU191" s="268"/>
      <c r="GV191" s="268"/>
      <c r="GW191" s="268"/>
      <c r="GX191" s="268"/>
      <c r="GY191" s="267"/>
      <c r="GZ191" s="267"/>
      <c r="HA191" s="267"/>
      <c r="HB191" s="267"/>
      <c r="HC191" s="267"/>
      <c r="HD191" s="260"/>
      <c r="HE191" s="260"/>
      <c r="HF191" s="260"/>
      <c r="HG191" s="260"/>
      <c r="HH191" s="260"/>
      <c r="HI191" s="260"/>
    </row>
    <row r="192" spans="1:217" ht="13.8">
      <c r="A192" s="9"/>
      <c r="B192" s="34" t="s">
        <v>56</v>
      </c>
      <c r="C192" s="39">
        <v>2868436</v>
      </c>
      <c r="D192" s="39">
        <v>2843194.6666666665</v>
      </c>
      <c r="E192" s="39">
        <v>25241.333333333489</v>
      </c>
      <c r="F192" s="26">
        <v>8.8778069364227451E-3</v>
      </c>
      <c r="G192" s="27"/>
      <c r="H192" s="39">
        <v>2783210.6666666665</v>
      </c>
      <c r="I192" s="39">
        <v>59984</v>
      </c>
      <c r="J192" s="26">
        <v>2.1552087565056759E-2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7"/>
      <c r="GN192" s="39">
        <v>1341427.3333333333</v>
      </c>
      <c r="GO192" s="39">
        <v>1667769.25</v>
      </c>
      <c r="GP192" s="39">
        <v>1905218.25</v>
      </c>
      <c r="GQ192" s="39">
        <v>1870117.75</v>
      </c>
      <c r="GR192" s="39">
        <v>1854185.6666666667</v>
      </c>
      <c r="GS192" s="39">
        <v>1962583</v>
      </c>
      <c r="GT192" s="39">
        <v>2038592.9166666667</v>
      </c>
      <c r="GU192" s="39">
        <v>2114564.25</v>
      </c>
      <c r="GV192" s="39">
        <v>2192662.9166666665</v>
      </c>
      <c r="GW192" s="39">
        <v>2351746.5833333335</v>
      </c>
      <c r="GX192" s="39">
        <v>2525721.6666666665</v>
      </c>
      <c r="GY192" s="39">
        <v>2619640.8333333335</v>
      </c>
      <c r="GZ192" s="39">
        <v>2713667.8333333335</v>
      </c>
      <c r="HA192" s="39">
        <v>2809532.4166666665</v>
      </c>
      <c r="HB192" s="39">
        <v>2856731.8333333335</v>
      </c>
      <c r="HC192" s="39">
        <f t="shared" ref="HC192:HC210" si="13">+C192</f>
        <v>2868436</v>
      </c>
      <c r="HD192" s="260"/>
      <c r="HE192" s="260"/>
      <c r="HF192" s="260"/>
      <c r="HG192" s="260"/>
      <c r="HH192" s="260"/>
      <c r="HI192" s="260"/>
    </row>
    <row r="193" spans="1:217" ht="13.8">
      <c r="A193" s="9"/>
      <c r="B193" s="18" t="s">
        <v>18</v>
      </c>
      <c r="C193" s="40">
        <v>1208702.3333333333</v>
      </c>
      <c r="D193" s="40">
        <v>1200226.3333333333</v>
      </c>
      <c r="E193" s="40">
        <v>8476</v>
      </c>
      <c r="F193" s="20">
        <v>7.0620013614098899E-3</v>
      </c>
      <c r="G193" s="22"/>
      <c r="H193" s="40">
        <v>1174338.3333333333</v>
      </c>
      <c r="I193" s="40">
        <v>25888</v>
      </c>
      <c r="J193" s="20">
        <v>2.2044754280069773E-2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37"/>
      <c r="GN193" s="40">
        <v>613665.91666666663</v>
      </c>
      <c r="GO193" s="40">
        <v>675558.66666666663</v>
      </c>
      <c r="GP193" s="40">
        <v>741564.33333333337</v>
      </c>
      <c r="GQ193" s="40">
        <v>631327.91666666663</v>
      </c>
      <c r="GR193" s="40">
        <v>703614.91666666663</v>
      </c>
      <c r="GS193" s="40">
        <v>759978.41666666663</v>
      </c>
      <c r="GT193" s="40">
        <v>805106.83333333337</v>
      </c>
      <c r="GU193" s="40">
        <v>855605.83333333337</v>
      </c>
      <c r="GV193" s="40">
        <v>909604.5</v>
      </c>
      <c r="GW193" s="40">
        <v>965756.41666666663</v>
      </c>
      <c r="GX193" s="40">
        <v>1020912.0833333334</v>
      </c>
      <c r="GY193" s="40">
        <v>1073399.0833333333</v>
      </c>
      <c r="GZ193" s="40">
        <v>1136081.1666666667</v>
      </c>
      <c r="HA193" s="40">
        <v>1185317.8333333333</v>
      </c>
      <c r="HB193" s="40">
        <v>1202602</v>
      </c>
      <c r="HC193" s="40">
        <f t="shared" si="13"/>
        <v>1208702.3333333333</v>
      </c>
      <c r="HD193" s="260"/>
      <c r="HE193" s="260"/>
      <c r="HF193" s="260"/>
      <c r="HG193" s="260"/>
      <c r="HH193" s="260"/>
      <c r="HI193" s="260"/>
    </row>
    <row r="194" spans="1:217" ht="13.8">
      <c r="A194" s="9"/>
      <c r="B194" s="18" t="s">
        <v>19</v>
      </c>
      <c r="C194" s="40">
        <v>919350.33333333337</v>
      </c>
      <c r="D194" s="40">
        <v>926296</v>
      </c>
      <c r="E194" s="40">
        <v>-6945.6666666666279</v>
      </c>
      <c r="F194" s="20">
        <v>-7.4983230702352468E-3</v>
      </c>
      <c r="G194" s="22"/>
      <c r="H194" s="40">
        <v>897868.33333333337</v>
      </c>
      <c r="I194" s="40">
        <v>28427.666666666628</v>
      </c>
      <c r="J194" s="20">
        <v>3.1661286640023267E-2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37"/>
      <c r="GN194" s="40">
        <v>382901.75</v>
      </c>
      <c r="GO194" s="40">
        <v>470595.75</v>
      </c>
      <c r="GP194" s="40">
        <v>529243.16666666663</v>
      </c>
      <c r="GQ194" s="40">
        <v>526573.41666666663</v>
      </c>
      <c r="GR194" s="40">
        <v>552889.16666666663</v>
      </c>
      <c r="GS194" s="40">
        <v>585416.41666666663</v>
      </c>
      <c r="GT194" s="40">
        <v>607943.5</v>
      </c>
      <c r="GU194" s="40">
        <v>615937.41666666663</v>
      </c>
      <c r="GV194" s="40">
        <v>636682.25</v>
      </c>
      <c r="GW194" s="40">
        <v>728925.66666666663</v>
      </c>
      <c r="GX194" s="40">
        <v>834381.58333333337</v>
      </c>
      <c r="GY194" s="40">
        <v>864866.83333333337</v>
      </c>
      <c r="GZ194" s="40">
        <v>885029.41666666663</v>
      </c>
      <c r="HA194" s="40">
        <v>907860.83333333337</v>
      </c>
      <c r="HB194" s="40">
        <v>924966.83333333337</v>
      </c>
      <c r="HC194" s="40">
        <f t="shared" si="13"/>
        <v>919350.33333333337</v>
      </c>
      <c r="HD194" s="260"/>
      <c r="HE194" s="260"/>
      <c r="HF194" s="260"/>
      <c r="HG194" s="260"/>
      <c r="HH194" s="260"/>
      <c r="HI194" s="260"/>
    </row>
    <row r="195" spans="1:217" ht="13.8">
      <c r="A195" s="9"/>
      <c r="B195" s="18" t="s">
        <v>20</v>
      </c>
      <c r="C195" s="40">
        <v>740383.33333333337</v>
      </c>
      <c r="D195" s="40">
        <v>716672.33333333337</v>
      </c>
      <c r="E195" s="40">
        <v>23711</v>
      </c>
      <c r="F195" s="20">
        <v>3.3084854677893245E-2</v>
      </c>
      <c r="G195" s="22"/>
      <c r="H195" s="40">
        <v>711004</v>
      </c>
      <c r="I195" s="40">
        <v>5668.3333333333721</v>
      </c>
      <c r="J195" s="20">
        <v>7.9722945768706949E-3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37"/>
      <c r="GN195" s="40">
        <v>344859.66666666669</v>
      </c>
      <c r="GO195" s="40">
        <v>521614.83333333331</v>
      </c>
      <c r="GP195" s="40">
        <v>634410.75</v>
      </c>
      <c r="GQ195" s="40">
        <v>712216.41666666663</v>
      </c>
      <c r="GR195" s="40">
        <v>597681.58333333337</v>
      </c>
      <c r="GS195" s="40">
        <v>617188.16666666663</v>
      </c>
      <c r="GT195" s="40">
        <v>625542.58333333337</v>
      </c>
      <c r="GU195" s="40">
        <v>643021</v>
      </c>
      <c r="GV195" s="40">
        <v>646376.16666666663</v>
      </c>
      <c r="GW195" s="40">
        <v>657064.5</v>
      </c>
      <c r="GX195" s="40">
        <v>670428</v>
      </c>
      <c r="GY195" s="40">
        <v>681374.91666666663</v>
      </c>
      <c r="GZ195" s="40">
        <v>692557.25</v>
      </c>
      <c r="HA195" s="40">
        <v>716353.75</v>
      </c>
      <c r="HB195" s="40">
        <v>729163</v>
      </c>
      <c r="HC195" s="40">
        <f t="shared" si="13"/>
        <v>740383.33333333337</v>
      </c>
      <c r="HD195" s="260"/>
      <c r="HE195" s="260"/>
      <c r="HF195" s="260"/>
      <c r="HG195" s="260"/>
      <c r="HH195" s="260"/>
      <c r="HI195" s="260"/>
    </row>
    <row r="196" spans="1:217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 s="37"/>
      <c r="GN196" s="268"/>
      <c r="GO196" s="268"/>
      <c r="GP196" s="268"/>
      <c r="GQ196" s="268"/>
      <c r="GR196" s="268"/>
      <c r="GS196" s="268"/>
      <c r="GT196" s="268"/>
      <c r="GU196" s="268"/>
      <c r="GV196" s="268"/>
      <c r="GW196" s="268"/>
      <c r="GX196" s="268"/>
      <c r="GY196" s="267"/>
      <c r="GZ196" s="267"/>
      <c r="HA196" s="267"/>
      <c r="HB196" s="267"/>
      <c r="HC196" s="267"/>
      <c r="HD196" s="260"/>
      <c r="HE196" s="260"/>
      <c r="HF196" s="260"/>
      <c r="HG196" s="260"/>
      <c r="HH196" s="260"/>
      <c r="HI196" s="260"/>
    </row>
    <row r="197" spans="1:217" ht="13.8">
      <c r="A197" s="9"/>
      <c r="B197" s="34" t="s">
        <v>57</v>
      </c>
      <c r="C197" s="39">
        <v>539522.33333333337</v>
      </c>
      <c r="D197" s="39">
        <v>444345</v>
      </c>
      <c r="E197" s="39">
        <v>95177.333333333372</v>
      </c>
      <c r="F197" s="26">
        <v>0.2141969265623184</v>
      </c>
      <c r="G197" s="27"/>
      <c r="H197" s="39">
        <v>328337.33333333331</v>
      </c>
      <c r="I197" s="39">
        <v>116007.66666666669</v>
      </c>
      <c r="J197" s="26">
        <v>0.35331853825131071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7"/>
      <c r="GN197" s="39">
        <v>597.25</v>
      </c>
      <c r="GO197" s="39">
        <v>106063.08333333333</v>
      </c>
      <c r="GP197" s="39">
        <v>190131.41666666666</v>
      </c>
      <c r="GQ197" s="39">
        <v>480243.83333333331</v>
      </c>
      <c r="GR197" s="39">
        <v>520621.83333333331</v>
      </c>
      <c r="GS197" s="39">
        <v>471552.33333333331</v>
      </c>
      <c r="GT197" s="39">
        <v>431056.08333333331</v>
      </c>
      <c r="GU197" s="39">
        <v>409259.58333333331</v>
      </c>
      <c r="GV197" s="39">
        <v>398406.41666666669</v>
      </c>
      <c r="GW197" s="39">
        <v>390621.83333333331</v>
      </c>
      <c r="GX197" s="39">
        <v>369280.83333333331</v>
      </c>
      <c r="GY197" s="39">
        <v>354583.75</v>
      </c>
      <c r="GZ197" s="39">
        <v>323831.96296296298</v>
      </c>
      <c r="HA197" s="39">
        <v>363237.16666666669</v>
      </c>
      <c r="HB197" s="39">
        <v>488373.33333333331</v>
      </c>
      <c r="HC197" s="39">
        <f t="shared" si="13"/>
        <v>539522.33333333337</v>
      </c>
      <c r="HD197" s="260"/>
      <c r="HE197" s="260"/>
      <c r="HF197" s="260"/>
      <c r="HG197" s="260"/>
      <c r="HH197" s="260"/>
      <c r="HI197" s="260"/>
    </row>
    <row r="198" spans="1:217" ht="13.8">
      <c r="A198" s="9"/>
      <c r="B198" s="18" t="s">
        <v>18</v>
      </c>
      <c r="C198" s="40">
        <v>247840.33333333334</v>
      </c>
      <c r="D198" s="40">
        <v>219402</v>
      </c>
      <c r="E198" s="40">
        <v>28438.333333333343</v>
      </c>
      <c r="F198" s="20">
        <v>0.12961747538004822</v>
      </c>
      <c r="G198" s="22"/>
      <c r="H198" s="40">
        <v>140705</v>
      </c>
      <c r="I198" s="40">
        <v>78697</v>
      </c>
      <c r="J198" s="20">
        <v>0.5593049287516435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37"/>
      <c r="GN198" s="40">
        <v>150.75</v>
      </c>
      <c r="GO198" s="40">
        <v>15639.416666666666</v>
      </c>
      <c r="GP198" s="40">
        <v>43926.5</v>
      </c>
      <c r="GQ198" s="40">
        <v>155529.75</v>
      </c>
      <c r="GR198" s="40">
        <v>171429.58333333334</v>
      </c>
      <c r="GS198" s="40">
        <v>177340</v>
      </c>
      <c r="GT198" s="40">
        <v>168702.41666666666</v>
      </c>
      <c r="GU198" s="40">
        <v>165083.25</v>
      </c>
      <c r="GV198" s="40">
        <v>158227.91666666666</v>
      </c>
      <c r="GW198" s="40">
        <v>152204.16666666666</v>
      </c>
      <c r="GX198" s="40">
        <v>145717.08333333334</v>
      </c>
      <c r="GY198" s="40">
        <v>141285.75</v>
      </c>
      <c r="GZ198" s="40">
        <v>141033.55555555556</v>
      </c>
      <c r="HA198" s="40">
        <v>158239</v>
      </c>
      <c r="HB198" s="40">
        <v>234109.75</v>
      </c>
      <c r="HC198" s="40">
        <f t="shared" si="13"/>
        <v>247840.33333333334</v>
      </c>
      <c r="HD198" s="260"/>
      <c r="HE198" s="260"/>
      <c r="HF198" s="260"/>
      <c r="HG198" s="260"/>
      <c r="HH198" s="260"/>
      <c r="HI198" s="260"/>
    </row>
    <row r="199" spans="1:217" ht="13.8">
      <c r="A199" s="9"/>
      <c r="B199" s="18" t="s">
        <v>19</v>
      </c>
      <c r="C199" s="40">
        <v>166174</v>
      </c>
      <c r="D199" s="40">
        <v>120845.66666666667</v>
      </c>
      <c r="E199" s="40">
        <v>45328.333333333328</v>
      </c>
      <c r="F199" s="20">
        <v>0.37509274915387941</v>
      </c>
      <c r="G199" s="22"/>
      <c r="H199" s="40">
        <v>84379.666666666672</v>
      </c>
      <c r="I199" s="40">
        <v>36466</v>
      </c>
      <c r="J199" s="20">
        <v>0.43216572713015378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37"/>
      <c r="GN199" s="40">
        <v>125.16666666666667</v>
      </c>
      <c r="GO199" s="40">
        <v>25173</v>
      </c>
      <c r="GP199" s="40">
        <v>51565.75</v>
      </c>
      <c r="GQ199" s="40">
        <v>152993.16666666666</v>
      </c>
      <c r="GR199" s="40">
        <v>165199.16666666666</v>
      </c>
      <c r="GS199" s="40">
        <v>126484.25</v>
      </c>
      <c r="GT199" s="40">
        <v>115563.91666666667</v>
      </c>
      <c r="GU199" s="40">
        <v>109584.41666666667</v>
      </c>
      <c r="GV199" s="40">
        <v>113849.08333333333</v>
      </c>
      <c r="GW199" s="40">
        <v>119986.83333333333</v>
      </c>
      <c r="GX199" s="40">
        <v>114200.5</v>
      </c>
      <c r="GY199" s="40">
        <v>110149.5</v>
      </c>
      <c r="GZ199" s="40">
        <v>85339.935185185182</v>
      </c>
      <c r="HA199" s="40">
        <v>99808.083333333328</v>
      </c>
      <c r="HB199" s="40">
        <v>140201.33333333334</v>
      </c>
      <c r="HC199" s="40">
        <f t="shared" si="13"/>
        <v>166174</v>
      </c>
      <c r="HD199" s="260"/>
      <c r="HE199" s="260"/>
      <c r="HF199" s="260"/>
      <c r="HG199" s="260"/>
      <c r="HH199" s="260"/>
      <c r="HI199" s="260"/>
    </row>
    <row r="200" spans="1:217" ht="13.8">
      <c r="A200" s="9"/>
      <c r="B200" s="18" t="s">
        <v>20</v>
      </c>
      <c r="C200" s="40">
        <v>125508</v>
      </c>
      <c r="D200" s="40">
        <v>104097.33333333333</v>
      </c>
      <c r="E200" s="40">
        <v>21410.666666666672</v>
      </c>
      <c r="F200" s="20">
        <v>0.2056793001421747</v>
      </c>
      <c r="G200" s="22"/>
      <c r="H200" s="40">
        <v>103252.66666666667</v>
      </c>
      <c r="I200" s="40">
        <v>844.66666666665697</v>
      </c>
      <c r="J200" s="20">
        <v>8.1805796783294398E-3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37"/>
      <c r="GN200" s="40">
        <v>321.33333333333331</v>
      </c>
      <c r="GO200" s="40">
        <v>65250.666666666664</v>
      </c>
      <c r="GP200" s="40">
        <v>94639.166666666672</v>
      </c>
      <c r="GQ200" s="40">
        <v>171720.91666666666</v>
      </c>
      <c r="GR200" s="40">
        <v>183993.08333333334</v>
      </c>
      <c r="GS200" s="40">
        <v>167728.08333333334</v>
      </c>
      <c r="GT200" s="40">
        <v>146789.75</v>
      </c>
      <c r="GU200" s="40">
        <v>134591.91666666666</v>
      </c>
      <c r="GV200" s="40">
        <v>126329.41666666667</v>
      </c>
      <c r="GW200" s="40">
        <v>118430.83333333333</v>
      </c>
      <c r="GX200" s="40">
        <v>109363.25</v>
      </c>
      <c r="GY200" s="40">
        <v>103148.5</v>
      </c>
      <c r="GZ200" s="40">
        <v>97458.472222222204</v>
      </c>
      <c r="HA200" s="40">
        <v>105190.08333333333</v>
      </c>
      <c r="HB200" s="40">
        <v>114062.25</v>
      </c>
      <c r="HC200" s="40">
        <f t="shared" si="13"/>
        <v>125508</v>
      </c>
      <c r="HD200" s="260"/>
      <c r="HE200" s="260"/>
      <c r="HF200" s="260"/>
      <c r="HG200" s="260"/>
      <c r="HH200" s="260"/>
      <c r="HI200" s="260"/>
    </row>
    <row r="201" spans="1:217" ht="14.4">
      <c r="A201" s="9"/>
      <c r="B201" s="21"/>
      <c r="C201"/>
      <c r="D201"/>
      <c r="E201" s="28" t="s">
        <v>400</v>
      </c>
      <c r="G201"/>
      <c r="H201"/>
      <c r="I201" s="28" t="s">
        <v>400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 s="37"/>
      <c r="GN201" s="268"/>
      <c r="GO201" s="268"/>
      <c r="GP201" s="268"/>
      <c r="GQ201" s="268"/>
      <c r="GR201" s="268"/>
      <c r="GS201" s="268"/>
      <c r="GT201" s="268"/>
      <c r="GU201" s="268"/>
      <c r="GV201" s="268"/>
      <c r="GW201" s="268"/>
      <c r="GX201" s="268"/>
      <c r="GY201" s="267"/>
      <c r="GZ201" s="267"/>
      <c r="HA201" s="267"/>
      <c r="HB201" s="267"/>
      <c r="HC201" s="267"/>
      <c r="HD201" s="260"/>
      <c r="HE201" s="260"/>
      <c r="HF201" s="260"/>
      <c r="HG201" s="260"/>
      <c r="HH201" s="260"/>
      <c r="HI201" s="260"/>
    </row>
    <row r="202" spans="1:217" ht="13.8">
      <c r="A202" s="9"/>
      <c r="B202" s="34" t="s">
        <v>58</v>
      </c>
      <c r="C202" s="26">
        <v>0.99154793337803293</v>
      </c>
      <c r="D202" s="26">
        <v>0.98631268045714382</v>
      </c>
      <c r="E202" s="25">
        <v>0.52352529208891108</v>
      </c>
      <c r="F202" s="26">
        <v>5.3079038976388661E-3</v>
      </c>
      <c r="G202" s="27"/>
      <c r="H202" s="26">
        <v>0.9881623643124261</v>
      </c>
      <c r="I202" s="25">
        <v>-0.18496838552822803</v>
      </c>
      <c r="J202" s="26">
        <v>-1.8718420394094953E-3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37"/>
      <c r="GN202" s="26">
        <v>0.78110097176062887</v>
      </c>
      <c r="GO202" s="26">
        <v>0.80111131267720281</v>
      </c>
      <c r="GP202" s="26">
        <v>0.79387962703298964</v>
      </c>
      <c r="GQ202" s="26">
        <v>0.81717805662301568</v>
      </c>
      <c r="GR202" s="26">
        <v>0.82881450458970141</v>
      </c>
      <c r="GS202" s="26">
        <v>0.83640589841054591</v>
      </c>
      <c r="GT202" s="26">
        <v>0.84353757530613749</v>
      </c>
      <c r="GU202" s="26">
        <v>0.87806744788554214</v>
      </c>
      <c r="GV202" s="26">
        <v>0.87595130287623002</v>
      </c>
      <c r="GW202" s="26">
        <v>0.89560339862360483</v>
      </c>
      <c r="GX202" s="26">
        <v>0.89727861696520428</v>
      </c>
      <c r="GY202" s="26">
        <v>0.96850131171991893</v>
      </c>
      <c r="GZ202" s="26">
        <v>0.98369161471842637</v>
      </c>
      <c r="HA202" s="26">
        <v>0.98334336429975233</v>
      </c>
      <c r="HB202" s="26">
        <v>0.98343371507977684</v>
      </c>
      <c r="HC202" s="26">
        <f t="shared" si="13"/>
        <v>0.99154793337803293</v>
      </c>
      <c r="HD202" s="260"/>
      <c r="HE202" s="260"/>
      <c r="HF202" s="260"/>
      <c r="HG202" s="260"/>
      <c r="HH202" s="260"/>
      <c r="HI202" s="260"/>
    </row>
    <row r="203" spans="1:217" ht="13.8">
      <c r="A203" s="9"/>
      <c r="B203" s="18" t="s">
        <v>18</v>
      </c>
      <c r="C203" s="20">
        <v>0.99099999999999999</v>
      </c>
      <c r="D203" s="20">
        <v>0.99099999999999999</v>
      </c>
      <c r="E203" s="19">
        <v>0</v>
      </c>
      <c r="F203" s="20">
        <v>0</v>
      </c>
      <c r="G203" s="22"/>
      <c r="H203" s="20">
        <v>0.9916666666666667</v>
      </c>
      <c r="I203" s="19">
        <v>-6.6666666666670427E-2</v>
      </c>
      <c r="J203" s="20">
        <v>-6.7226890756306307E-4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407</v>
      </c>
      <c r="AZ203" s="20" t="s">
        <v>408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37"/>
      <c r="GN203" s="20">
        <v>0.81098268143283869</v>
      </c>
      <c r="GO203" s="20">
        <v>0.81298394359028203</v>
      </c>
      <c r="GP203" s="20">
        <v>0.81389824532891974</v>
      </c>
      <c r="GQ203" s="20">
        <v>0.82379357405913978</v>
      </c>
      <c r="GR203" s="20">
        <v>0.8518</v>
      </c>
      <c r="GS203" s="20">
        <v>0.86391666666666656</v>
      </c>
      <c r="GT203" s="20">
        <v>0.85952328767123287</v>
      </c>
      <c r="GU203" s="20">
        <v>0.87200932378251916</v>
      </c>
      <c r="GV203" s="20">
        <v>0.8906205300917871</v>
      </c>
      <c r="GW203" s="20">
        <v>0.93658595890410934</v>
      </c>
      <c r="GX203" s="20">
        <v>0.92462671232876703</v>
      </c>
      <c r="GY203" s="20">
        <v>0.9757200913242009</v>
      </c>
      <c r="GZ203" s="20">
        <v>0.98533333333333351</v>
      </c>
      <c r="HA203" s="20">
        <v>0.98866666666666658</v>
      </c>
      <c r="HB203" s="20">
        <v>0.98716666666666686</v>
      </c>
      <c r="HC203" s="20">
        <f t="shared" si="13"/>
        <v>0.99099999999999999</v>
      </c>
      <c r="HD203" s="260"/>
      <c r="HE203" s="260"/>
      <c r="HF203" s="260"/>
      <c r="HG203" s="260"/>
      <c r="HH203" s="260"/>
      <c r="HI203" s="260"/>
    </row>
    <row r="204" spans="1:217" ht="13.8">
      <c r="A204" s="9"/>
      <c r="B204" s="18" t="s">
        <v>19</v>
      </c>
      <c r="C204" s="20">
        <v>0.99273532807478226</v>
      </c>
      <c r="D204" s="20">
        <v>0.98880470803809806</v>
      </c>
      <c r="E204" s="19">
        <v>0.3930620036684207</v>
      </c>
      <c r="F204" s="20">
        <v>3.975122695848615E-3</v>
      </c>
      <c r="G204" s="22"/>
      <c r="H204" s="20">
        <v>0.98952878486871965</v>
      </c>
      <c r="I204" s="19">
        <v>-7.2407683062158945E-2</v>
      </c>
      <c r="J204" s="20">
        <v>-7.317390273974217E-4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37"/>
      <c r="GN204" s="20">
        <v>0.76788118109553427</v>
      </c>
      <c r="GO204" s="20">
        <v>0.76529500962607688</v>
      </c>
      <c r="GP204" s="20">
        <v>0.76343350761065698</v>
      </c>
      <c r="GQ204" s="20">
        <v>0.80392160815309754</v>
      </c>
      <c r="GR204" s="20">
        <v>0.82027955456666657</v>
      </c>
      <c r="GS204" s="20">
        <v>0.82564492811288803</v>
      </c>
      <c r="GT204" s="20">
        <v>0.84050219862102493</v>
      </c>
      <c r="GU204" s="20">
        <v>0.89166892198562797</v>
      </c>
      <c r="GV204" s="20">
        <v>0.88783454269161666</v>
      </c>
      <c r="GW204" s="20">
        <v>0.89730958904109615</v>
      </c>
      <c r="GX204" s="20">
        <v>0.91316978299677432</v>
      </c>
      <c r="GY204" s="20">
        <v>0.96859880051114999</v>
      </c>
      <c r="GZ204" s="20">
        <v>0.98628233682502098</v>
      </c>
      <c r="HA204" s="20">
        <v>0.98664070992439556</v>
      </c>
      <c r="HB204" s="20">
        <v>0.98644558968377538</v>
      </c>
      <c r="HC204" s="20">
        <f t="shared" si="13"/>
        <v>0.99273532807478226</v>
      </c>
      <c r="HD204" s="260"/>
      <c r="HE204" s="260"/>
      <c r="HF204" s="260"/>
      <c r="HG204" s="260"/>
      <c r="HH204" s="260"/>
      <c r="HI204" s="260"/>
    </row>
    <row r="205" spans="1:217" ht="13.8">
      <c r="A205" s="9"/>
      <c r="B205" s="18" t="s">
        <v>20</v>
      </c>
      <c r="C205" s="20">
        <v>0.9909084720593162</v>
      </c>
      <c r="D205" s="20">
        <v>0.97913333333333341</v>
      </c>
      <c r="E205" s="19">
        <v>1.1775138725982792</v>
      </c>
      <c r="F205" s="20">
        <v>1.2026082991062972E-2</v>
      </c>
      <c r="G205" s="22"/>
      <c r="H205" s="20">
        <v>0.98329164140189196</v>
      </c>
      <c r="I205" s="19">
        <v>-0.41583080685585472</v>
      </c>
      <c r="J205" s="20">
        <v>-4.2289671685096317E-3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37"/>
      <c r="GN205" s="20">
        <v>0.76443905275351398</v>
      </c>
      <c r="GO205" s="20">
        <v>0.82505498481524941</v>
      </c>
      <c r="GP205" s="20">
        <v>0.80430712815939243</v>
      </c>
      <c r="GQ205" s="20">
        <v>0.82125000000000015</v>
      </c>
      <c r="GR205" s="20">
        <v>0.81436395920243765</v>
      </c>
      <c r="GS205" s="20">
        <v>0.81965610045208293</v>
      </c>
      <c r="GT205" s="20">
        <v>0.83058723962615488</v>
      </c>
      <c r="GU205" s="20">
        <v>0.87052409788847962</v>
      </c>
      <c r="GV205" s="20">
        <v>0.84939883584528675</v>
      </c>
      <c r="GW205" s="20">
        <v>0.852914647925609</v>
      </c>
      <c r="GX205" s="20">
        <v>0.85403935557007105</v>
      </c>
      <c r="GY205" s="20">
        <v>0.96118504332440569</v>
      </c>
      <c r="GZ205" s="20">
        <v>0.97945917399692484</v>
      </c>
      <c r="HA205" s="20">
        <v>0.97472271630819518</v>
      </c>
      <c r="HB205" s="20">
        <v>0.97668888888888894</v>
      </c>
      <c r="HC205" s="20">
        <f t="shared" si="13"/>
        <v>0.9909084720593162</v>
      </c>
      <c r="HD205" s="260"/>
      <c r="HE205" s="260"/>
      <c r="HF205" s="260"/>
      <c r="HG205" s="260"/>
      <c r="HH205" s="260"/>
      <c r="HI205" s="260"/>
    </row>
    <row r="206" spans="1:217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 s="37"/>
      <c r="GN206" s="268"/>
      <c r="GO206" s="268"/>
      <c r="GP206" s="268"/>
      <c r="GQ206" s="268"/>
      <c r="GR206" s="268"/>
      <c r="GS206" s="268"/>
      <c r="GT206" s="268"/>
      <c r="GU206" s="268"/>
      <c r="GV206" s="268"/>
      <c r="GW206" s="268"/>
      <c r="GX206" s="268"/>
      <c r="GY206" s="267"/>
      <c r="GZ206" s="267"/>
      <c r="HA206" s="267"/>
      <c r="HB206" s="267"/>
      <c r="HC206" s="267"/>
      <c r="HD206" s="260"/>
      <c r="HE206" s="260"/>
      <c r="HF206" s="260"/>
      <c r="HG206" s="260"/>
      <c r="HH206" s="260"/>
      <c r="HI206" s="260"/>
    </row>
    <row r="207" spans="1:217" ht="13.8">
      <c r="A207" s="9"/>
      <c r="B207" s="34" t="s">
        <v>59</v>
      </c>
      <c r="C207" s="39">
        <v>8292.3333333333339</v>
      </c>
      <c r="D207" s="39">
        <v>8094.333333333333</v>
      </c>
      <c r="E207" s="39">
        <v>198.00000000000091</v>
      </c>
      <c r="F207" s="26">
        <v>2.4461557468187733E-2</v>
      </c>
      <c r="G207" s="27"/>
      <c r="H207" s="39">
        <v>7583.666666666667</v>
      </c>
      <c r="I207" s="39">
        <v>510.66666666666606</v>
      </c>
      <c r="J207" s="26">
        <v>6.7337699441782695E-2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7"/>
      <c r="GN207" s="39">
        <v>5478.666666666667</v>
      </c>
      <c r="GO207" s="39">
        <v>5632.583333333333</v>
      </c>
      <c r="GP207" s="39">
        <v>5620.083333333333</v>
      </c>
      <c r="GQ207" s="39">
        <v>6301</v>
      </c>
      <c r="GR207" s="39">
        <v>6785.666666666667</v>
      </c>
      <c r="GS207" s="39">
        <v>7232.833333333333</v>
      </c>
      <c r="GT207" s="39">
        <v>7739.333333333333</v>
      </c>
      <c r="GU207" s="39">
        <v>7843.916666666667</v>
      </c>
      <c r="GV207" s="39">
        <v>8079.083333333333</v>
      </c>
      <c r="GW207" s="39">
        <v>8300.5833333333339</v>
      </c>
      <c r="GX207" s="39">
        <v>8650.5</v>
      </c>
      <c r="GY207" s="39">
        <v>8707.5833333333339</v>
      </c>
      <c r="GZ207" s="39">
        <v>8097.333333333333</v>
      </c>
      <c r="HA207" s="39">
        <v>7790.666666666667</v>
      </c>
      <c r="HB207" s="39">
        <v>8214.5</v>
      </c>
      <c r="HC207" s="39">
        <f t="shared" si="13"/>
        <v>8292.3333333333339</v>
      </c>
      <c r="HD207" s="260"/>
      <c r="HE207" s="260"/>
      <c r="HF207" s="260"/>
      <c r="HG207" s="260"/>
      <c r="HH207" s="260"/>
      <c r="HI207" s="260"/>
    </row>
    <row r="208" spans="1:217" ht="13.8">
      <c r="A208" s="9"/>
      <c r="B208" s="18" t="s">
        <v>18</v>
      </c>
      <c r="C208" s="40">
        <v>2969.3333333333335</v>
      </c>
      <c r="D208" s="40">
        <v>2781.3333333333335</v>
      </c>
      <c r="E208" s="40">
        <v>188</v>
      </c>
      <c r="F208" s="20">
        <v>6.7593480345158191E-2</v>
      </c>
      <c r="G208" s="22"/>
      <c r="H208" s="40">
        <v>2621.3333333333335</v>
      </c>
      <c r="I208" s="40">
        <v>160</v>
      </c>
      <c r="J208" s="20">
        <v>6.1037639877924717E-2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37"/>
      <c r="GN208" s="40">
        <v>2301.5</v>
      </c>
      <c r="GO208" s="40">
        <v>2164.3333333333335</v>
      </c>
      <c r="GP208" s="40">
        <v>2278.5833333333335</v>
      </c>
      <c r="GQ208" s="40">
        <v>2604.4166666666665</v>
      </c>
      <c r="GR208" s="40">
        <v>2761.0833333333335</v>
      </c>
      <c r="GS208" s="40">
        <v>2865.1666666666665</v>
      </c>
      <c r="GT208" s="40">
        <v>2977.9166666666665</v>
      </c>
      <c r="GU208" s="40">
        <v>2970.3333333333335</v>
      </c>
      <c r="GV208" s="40">
        <v>2933.0833333333335</v>
      </c>
      <c r="GW208" s="40">
        <v>2903.0833333333335</v>
      </c>
      <c r="GX208" s="40">
        <v>2910.1666666666665</v>
      </c>
      <c r="GY208" s="40">
        <v>2915.75</v>
      </c>
      <c r="GZ208" s="40">
        <v>2899.0833333333335</v>
      </c>
      <c r="HA208" s="40">
        <v>2689.5</v>
      </c>
      <c r="HB208" s="40">
        <v>2884.3333333333335</v>
      </c>
      <c r="HC208" s="40">
        <f t="shared" si="13"/>
        <v>2969.3333333333335</v>
      </c>
      <c r="HD208" s="260"/>
      <c r="HE208" s="260"/>
      <c r="HF208" s="260"/>
      <c r="HG208" s="260"/>
      <c r="HH208" s="260"/>
      <c r="HI208" s="260"/>
    </row>
    <row r="209" spans="1:217" ht="13.8">
      <c r="A209" s="9"/>
      <c r="B209" s="18" t="s">
        <v>19</v>
      </c>
      <c r="C209" s="40">
        <v>3131.3333333333335</v>
      </c>
      <c r="D209" s="40">
        <v>3061.3333333333335</v>
      </c>
      <c r="E209" s="40">
        <v>70</v>
      </c>
      <c r="F209" s="20">
        <v>2.2865853658536585E-2</v>
      </c>
      <c r="G209" s="22"/>
      <c r="H209" s="40">
        <v>2963</v>
      </c>
      <c r="I209" s="40">
        <v>98.333333333333485</v>
      </c>
      <c r="J209" s="20">
        <v>3.3187085161435537E-2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37"/>
      <c r="GN209" s="40">
        <v>1947.0833333333333</v>
      </c>
      <c r="GO209" s="40">
        <v>1982.9166666666667</v>
      </c>
      <c r="GP209" s="40">
        <v>1665.5</v>
      </c>
      <c r="GQ209" s="40">
        <v>1755.5833333333333</v>
      </c>
      <c r="GR209" s="40">
        <v>1901</v>
      </c>
      <c r="GS209" s="40">
        <v>2122.9166666666665</v>
      </c>
      <c r="GT209" s="40">
        <v>2386.1666666666665</v>
      </c>
      <c r="GU209" s="40">
        <v>2531.5833333333335</v>
      </c>
      <c r="GV209" s="40">
        <v>2838.75</v>
      </c>
      <c r="GW209" s="40">
        <v>3074.75</v>
      </c>
      <c r="GX209" s="40">
        <v>3257.5833333333335</v>
      </c>
      <c r="GY209" s="40">
        <v>3279.5833333333335</v>
      </c>
      <c r="GZ209" s="40">
        <v>3042.9166666666665</v>
      </c>
      <c r="HA209" s="40">
        <v>2996.4166666666665</v>
      </c>
      <c r="HB209" s="40">
        <v>3090.9166666666665</v>
      </c>
      <c r="HC209" s="40">
        <f t="shared" si="13"/>
        <v>3131.3333333333335</v>
      </c>
      <c r="HD209" s="260"/>
      <c r="HE209" s="260"/>
      <c r="HF209" s="260"/>
      <c r="HG209" s="260"/>
      <c r="HH209" s="260"/>
      <c r="HI209" s="260"/>
    </row>
    <row r="210" spans="1:217" ht="13.8">
      <c r="A210" s="9"/>
      <c r="B210" s="18" t="s">
        <v>20</v>
      </c>
      <c r="C210" s="40">
        <v>2191.6666666666665</v>
      </c>
      <c r="D210" s="40">
        <v>2251.6666666666665</v>
      </c>
      <c r="E210" s="40">
        <v>-60</v>
      </c>
      <c r="F210" s="20">
        <v>-2.6646928201332347E-2</v>
      </c>
      <c r="G210" s="22"/>
      <c r="H210" s="40">
        <v>1999.3333333333333</v>
      </c>
      <c r="I210" s="40">
        <v>252.33333333333326</v>
      </c>
      <c r="J210" s="20">
        <v>0.12620873624541509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37"/>
      <c r="GN210" s="40">
        <v>1230.0833333333333</v>
      </c>
      <c r="GO210" s="40">
        <v>1485.3333333333333</v>
      </c>
      <c r="GP210" s="40">
        <v>1676</v>
      </c>
      <c r="GQ210" s="40">
        <v>1941</v>
      </c>
      <c r="GR210" s="40">
        <v>2123.5833333333335</v>
      </c>
      <c r="GS210" s="40">
        <v>2244.75</v>
      </c>
      <c r="GT210" s="40">
        <v>2375.25</v>
      </c>
      <c r="GU210" s="40">
        <v>2342</v>
      </c>
      <c r="GV210" s="40">
        <v>2307.25</v>
      </c>
      <c r="GW210" s="40">
        <v>2322.75</v>
      </c>
      <c r="GX210" s="40">
        <v>2482.75</v>
      </c>
      <c r="GY210" s="40">
        <v>2512.25</v>
      </c>
      <c r="GZ210" s="40">
        <v>2155.3333333333335</v>
      </c>
      <c r="HA210" s="40">
        <v>2104.75</v>
      </c>
      <c r="HB210" s="40">
        <v>2239.25</v>
      </c>
      <c r="HC210" s="40">
        <f t="shared" si="13"/>
        <v>2191.6666666666665</v>
      </c>
      <c r="HD210" s="260"/>
      <c r="HE210" s="260"/>
      <c r="HF210" s="260"/>
      <c r="HG210" s="260"/>
      <c r="HH210" s="260"/>
      <c r="HI210" s="260"/>
    </row>
    <row r="211" spans="1:217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Z211" s="260"/>
      <c r="HA211" s="260"/>
      <c r="HB211" s="260"/>
      <c r="HC211" s="260"/>
      <c r="HD211" s="260"/>
      <c r="HE211" s="260"/>
      <c r="HF211" s="260"/>
      <c r="HG211" s="260"/>
      <c r="HH211" s="258"/>
    </row>
    <row r="216" spans="1:217" ht="12" customHeight="1">
      <c r="C216" s="255"/>
      <c r="D216" s="256"/>
    </row>
    <row r="218" spans="1:217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N6:GU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306" t="s">
        <v>307</v>
      </c>
      <c r="H2" s="28" t="s">
        <v>312</v>
      </c>
    </row>
    <row r="3" spans="1:209" ht="13.8">
      <c r="B3" s="4" t="s">
        <v>322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24" t="s">
        <v>359</v>
      </c>
      <c r="D6" s="424" t="s">
        <v>360</v>
      </c>
      <c r="E6" s="423" t="s">
        <v>361</v>
      </c>
      <c r="F6" s="423"/>
      <c r="G6" s="7"/>
      <c r="H6" s="424" t="s">
        <v>362</v>
      </c>
      <c r="I6" s="423" t="s">
        <v>363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21" t="s">
        <v>2</v>
      </c>
      <c r="GM6" s="421"/>
      <c r="GN6" s="421"/>
      <c r="GO6" s="421"/>
      <c r="GP6" s="421"/>
      <c r="GQ6" s="421"/>
      <c r="GR6" s="421"/>
      <c r="GS6" s="421"/>
    </row>
    <row r="7" spans="1:209" ht="13.8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364</v>
      </c>
      <c r="GO7" s="14" t="s">
        <v>365</v>
      </c>
      <c r="GP7" s="14" t="s">
        <v>366</v>
      </c>
      <c r="GQ7" s="14" t="s">
        <v>367</v>
      </c>
      <c r="GR7" s="14" t="s">
        <v>368</v>
      </c>
      <c r="GS7" s="14" t="s">
        <v>369</v>
      </c>
      <c r="GT7" s="14" t="s">
        <v>370</v>
      </c>
      <c r="GU7" s="14" t="s">
        <v>371</v>
      </c>
      <c r="GV7" s="14" t="s">
        <v>372</v>
      </c>
      <c r="GW7" s="14" t="s">
        <v>373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439.47245285667793</v>
      </c>
      <c r="E8" s="25">
        <v>-439.47245285667793</v>
      </c>
      <c r="F8" s="26">
        <v>-1</v>
      </c>
      <c r="G8" s="27"/>
      <c r="H8" s="25">
        <v>703.08532001302092</v>
      </c>
      <c r="I8" s="25">
        <v>-263.61286715634299</v>
      </c>
      <c r="J8" s="26">
        <v>-0.37493723685122732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192</v>
      </c>
      <c r="C10" s="19">
        <v>0</v>
      </c>
      <c r="D10" s="19">
        <v>439.47245285667793</v>
      </c>
      <c r="E10" s="19">
        <v>-439.47245285667793</v>
      </c>
      <c r="F10" s="20">
        <v>-1</v>
      </c>
      <c r="G10" s="263"/>
      <c r="H10" s="19">
        <v>328.53305537204994</v>
      </c>
      <c r="I10" s="19">
        <v>110.93939748462799</v>
      </c>
      <c r="J10" s="20">
        <v>0.33768108161595417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263"/>
      <c r="H11" s="19">
        <v>374.55226464097098</v>
      </c>
      <c r="I11" s="19">
        <v>-374.55226464097098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10.179581905350867</v>
      </c>
      <c r="E29" s="31">
        <v>-10.179581905350867</v>
      </c>
      <c r="F29" s="26">
        <v>-1</v>
      </c>
      <c r="G29" s="27"/>
      <c r="H29" s="31">
        <v>11.177254100333743</v>
      </c>
      <c r="I29" s="31">
        <v>-0.99767219498287574</v>
      </c>
      <c r="J29" s="26">
        <v>-8.9259149521624115E-2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44.736458290000002</v>
      </c>
      <c r="E31" s="25">
        <v>-44.736458290000002</v>
      </c>
      <c r="F31" s="26">
        <v>-1</v>
      </c>
      <c r="G31" s="27"/>
      <c r="H31" s="25">
        <v>78.585632759999996</v>
      </c>
      <c r="I31" s="25">
        <v>-33.849174469999994</v>
      </c>
      <c r="J31" s="26">
        <v>-0.43072980748752321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192</v>
      </c>
      <c r="C33" s="19">
        <v>0</v>
      </c>
      <c r="D33" s="19">
        <v>44.736458290000002</v>
      </c>
      <c r="E33" s="19">
        <v>-44.736458290000002</v>
      </c>
      <c r="F33" s="20">
        <v>-1</v>
      </c>
      <c r="G33" s="19"/>
      <c r="H33" s="19">
        <v>34.265760620000002</v>
      </c>
      <c r="I33" s="19">
        <v>10.47069767</v>
      </c>
      <c r="J33" s="20">
        <v>0.30557318677725587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44.319872140000001</v>
      </c>
      <c r="I34" s="19">
        <v>-44.319872140000001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439.47245285667793</v>
      </c>
      <c r="E52" s="25">
        <v>-439.47245285667793</v>
      </c>
      <c r="F52" s="26">
        <v>-1</v>
      </c>
      <c r="G52" s="27"/>
      <c r="H52" s="25">
        <v>1173.1654810755099</v>
      </c>
      <c r="I52" s="25">
        <v>-733.69302821883196</v>
      </c>
      <c r="J52" s="26">
        <v>-0.62539602473319655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22.298425271831348</v>
      </c>
      <c r="E53" s="19">
        <v>-22.298425271831348</v>
      </c>
      <c r="F53" s="20">
        <v>-1</v>
      </c>
      <c r="G53" s="19"/>
      <c r="H53" s="19">
        <v>316.76089391458009</v>
      </c>
      <c r="I53" s="19">
        <v>-294.46246864274872</v>
      </c>
      <c r="J53" s="20">
        <v>-0.92960486695101785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150.53232320831268</v>
      </c>
      <c r="E54" s="19">
        <v>-150.53232320831268</v>
      </c>
      <c r="F54" s="20">
        <v>-1</v>
      </c>
      <c r="G54" s="19"/>
      <c r="H54" s="19">
        <v>532.77418164241317</v>
      </c>
      <c r="I54" s="19">
        <v>-382.24185843410049</v>
      </c>
      <c r="J54" s="20">
        <v>-0.71745567184907844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161.80562181909326</v>
      </c>
      <c r="E55" s="19">
        <v>-161.80562181909326</v>
      </c>
      <c r="F55" s="20">
        <v>-1</v>
      </c>
      <c r="G55" s="19"/>
      <c r="H55" s="19">
        <v>323.63040551851668</v>
      </c>
      <c r="I55" s="19">
        <v>-161.82478369942342</v>
      </c>
      <c r="J55" s="20">
        <v>-0.50002960457361767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104.83608255744061</v>
      </c>
      <c r="E56" s="19">
        <v>-104.83608255744061</v>
      </c>
      <c r="F56" s="20">
        <v>-1</v>
      </c>
      <c r="G56" s="19"/>
      <c r="H56" s="19">
        <v>0</v>
      </c>
      <c r="I56" s="19">
        <v>104.83608255744061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10.523852769642538</v>
      </c>
      <c r="E58" s="31">
        <v>-10.523852769642538</v>
      </c>
      <c r="F58" s="26">
        <v>-1</v>
      </c>
      <c r="G58" s="27"/>
      <c r="H58" s="31">
        <v>13.80544746863171</v>
      </c>
      <c r="I58" s="31">
        <v>-3.2815946989891724</v>
      </c>
      <c r="J58" s="26">
        <v>-0.23770288550555899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46.2494339017735</v>
      </c>
      <c r="E60" s="25">
        <v>-46.2494339017735</v>
      </c>
      <c r="F60" s="26">
        <v>-1</v>
      </c>
      <c r="G60" s="27"/>
      <c r="H60" s="25">
        <v>161.96074421</v>
      </c>
      <c r="I60" s="25">
        <v>-115.7113103082265</v>
      </c>
      <c r="J60" s="26">
        <v>-0.71444047057596871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2.4981027979035622</v>
      </c>
      <c r="E61" s="19">
        <v>-2.4981027979035622</v>
      </c>
      <c r="F61" s="20">
        <v>-1</v>
      </c>
      <c r="G61" s="19"/>
      <c r="H61" s="19">
        <v>42.948665879999993</v>
      </c>
      <c r="I61" s="19">
        <v>-40.45056308209643</v>
      </c>
      <c r="J61" s="20">
        <v>-0.94183514792093082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15.941166179384442</v>
      </c>
      <c r="E62" s="19">
        <v>-15.941166179384442</v>
      </c>
      <c r="F62" s="20">
        <v>-1</v>
      </c>
      <c r="G62" s="19"/>
      <c r="H62" s="19">
        <v>75.250376900000006</v>
      </c>
      <c r="I62" s="19">
        <v>-59.309210720615567</v>
      </c>
      <c r="J62" s="20">
        <v>-0.78815832111288153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17.107302823906803</v>
      </c>
      <c r="E63" s="19">
        <v>-17.107302823906803</v>
      </c>
      <c r="F63" s="20">
        <v>-1</v>
      </c>
      <c r="G63" s="19"/>
      <c r="H63" s="19">
        <v>43.761701429999995</v>
      </c>
      <c r="I63" s="19">
        <v>-26.654398606093192</v>
      </c>
      <c r="J63" s="20">
        <v>-0.60908049127680353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10.702862100578688</v>
      </c>
      <c r="E64" s="19">
        <v>-10.702862100578688</v>
      </c>
      <c r="F64" s="20">
        <v>-1</v>
      </c>
      <c r="G64" s="19"/>
      <c r="H64" s="19">
        <v>0</v>
      </c>
      <c r="I64" s="19">
        <v>10.702862100578688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4.8768201957377633E-3</v>
      </c>
      <c r="I66" s="25">
        <v>-4.8768201957377633E-3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268">
        <v>0</v>
      </c>
      <c r="HA66" s="268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268">
        <v>0</v>
      </c>
      <c r="HA67" s="268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268">
        <v>0</v>
      </c>
      <c r="HA68" s="268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268">
        <v>0</v>
      </c>
      <c r="HA69" s="268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268">
        <v>0</v>
      </c>
      <c r="HA70" s="268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268">
        <v>0</v>
      </c>
      <c r="HA71" s="268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268">
        <v>0</v>
      </c>
      <c r="HA72" s="268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268">
        <v>0</v>
      </c>
      <c r="HA73" s="268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268">
        <v>0</v>
      </c>
      <c r="HA74" s="268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268">
        <v>0</v>
      </c>
      <c r="HA75" s="268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268">
        <v>0</v>
      </c>
      <c r="HA76" s="268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268">
        <v>0</v>
      </c>
      <c r="HA77" s="268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  <c r="GV78" s="268">
        <v>0</v>
      </c>
      <c r="GW78" s="268">
        <v>0</v>
      </c>
      <c r="GX78" s="268">
        <v>0</v>
      </c>
      <c r="GY78" s="268">
        <v>0</v>
      </c>
      <c r="GZ78" s="268">
        <v>0</v>
      </c>
      <c r="HA78" s="268"/>
    </row>
    <row r="79" spans="1:209" ht="13.8" hidden="1">
      <c r="A79" s="15"/>
      <c r="B79" s="24" t="s">
        <v>332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268">
        <v>0</v>
      </c>
      <c r="HA79" s="268"/>
    </row>
    <row r="80" spans="1:209" ht="13.8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268">
        <v>0</v>
      </c>
      <c r="HA80" s="268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268">
        <v>0</v>
      </c>
      <c r="HA81" s="268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268">
        <v>0</v>
      </c>
      <c r="HA82" s="268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268">
        <v>0</v>
      </c>
      <c r="HA83" s="268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268">
        <v>0</v>
      </c>
      <c r="HA84" s="268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268">
        <v>0</v>
      </c>
      <c r="HA85" s="268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R216"/>
  <sheetViews>
    <sheetView showGridLines="0" zoomScale="81" zoomScaleNormal="81" workbookViewId="0">
      <pane xSplit="11" ySplit="7" topLeftCell="GG15" activePane="bottomRight" state="frozen"/>
      <selection activeCell="B9" sqref="B9"/>
      <selection pane="topRight" activeCell="B9" sqref="B9"/>
      <selection pane="bottomLeft" activeCell="B9" sqref="B9"/>
      <selection pane="bottomRight" activeCell="GK18" sqref="GK18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94" width="9.44140625" style="1" customWidth="1"/>
    <col min="195" max="195" width="13.33203125" style="1" customWidth="1"/>
    <col min="196" max="203" width="9.33203125" style="1" customWidth="1"/>
    <col min="204" max="215" width="11.44140625" style="1" customWidth="1"/>
    <col min="216" max="216" width="11" style="1" bestFit="1" customWidth="1"/>
    <col min="217" max="218" width="11.44140625" style="1" customWidth="1"/>
    <col min="219" max="219" width="10.6640625" style="1" customWidth="1"/>
    <col min="220" max="16384" width="11.44140625" style="1"/>
  </cols>
  <sheetData>
    <row r="1" spans="1:226" ht="13.8">
      <c r="A1" s="44"/>
      <c r="CZ1" s="1" t="s">
        <v>269</v>
      </c>
    </row>
    <row r="2" spans="1:226" ht="15.6">
      <c r="A2" s="9"/>
      <c r="B2" s="306" t="s">
        <v>307</v>
      </c>
      <c r="H2" s="28" t="s">
        <v>312</v>
      </c>
    </row>
    <row r="3" spans="1:226" ht="13.8">
      <c r="A3" s="9"/>
      <c r="B3" s="4" t="s">
        <v>80</v>
      </c>
    </row>
    <row r="4" spans="1:226" ht="13.8">
      <c r="A4" s="9"/>
      <c r="B4" s="4" t="s">
        <v>1</v>
      </c>
    </row>
    <row r="5" spans="1:226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N5" s="45"/>
      <c r="GO5" s="45"/>
      <c r="GP5" s="45"/>
      <c r="GQ5" s="45"/>
      <c r="GR5" s="45"/>
      <c r="GS5" s="45"/>
    </row>
    <row r="6" spans="1:226" ht="12.75" customHeight="1">
      <c r="A6" s="9"/>
      <c r="B6" s="8"/>
      <c r="C6" s="424" t="s">
        <v>359</v>
      </c>
      <c r="D6" s="424" t="s">
        <v>360</v>
      </c>
      <c r="E6" s="423" t="s">
        <v>361</v>
      </c>
      <c r="F6" s="423"/>
      <c r="G6" s="7"/>
      <c r="H6" s="424" t="s">
        <v>362</v>
      </c>
      <c r="I6" s="423" t="s">
        <v>363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N6" s="421" t="s">
        <v>2</v>
      </c>
      <c r="GO6" s="421"/>
      <c r="GP6" s="421"/>
      <c r="GQ6" s="421"/>
      <c r="GR6" s="421"/>
      <c r="GS6" s="421"/>
      <c r="GT6" s="421"/>
      <c r="GU6" s="421"/>
    </row>
    <row r="7" spans="1:226" ht="13.8">
      <c r="A7" s="9"/>
      <c r="B7" s="10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3"/>
      <c r="GN7" s="14">
        <v>2009</v>
      </c>
      <c r="GO7" s="14">
        <v>2010</v>
      </c>
      <c r="GP7" s="14" t="s">
        <v>364</v>
      </c>
      <c r="GQ7" s="14" t="s">
        <v>365</v>
      </c>
      <c r="GR7" s="14" t="s">
        <v>366</v>
      </c>
      <c r="GS7" s="14" t="s">
        <v>367</v>
      </c>
      <c r="GT7" s="14" t="s">
        <v>368</v>
      </c>
      <c r="GU7" s="14" t="s">
        <v>369</v>
      </c>
      <c r="GV7" s="14" t="s">
        <v>370</v>
      </c>
      <c r="GW7" s="14" t="s">
        <v>371</v>
      </c>
      <c r="GX7" s="14" t="s">
        <v>372</v>
      </c>
      <c r="GY7" s="14" t="s">
        <v>373</v>
      </c>
      <c r="GZ7" s="14" t="s">
        <v>374</v>
      </c>
      <c r="HA7" s="14" t="s">
        <v>375</v>
      </c>
      <c r="HB7" s="14" t="s">
        <v>376</v>
      </c>
      <c r="HC7" s="14" t="s">
        <v>377</v>
      </c>
    </row>
    <row r="8" spans="1:226" ht="13.8">
      <c r="A8" s="15"/>
      <c r="B8" s="24" t="s">
        <v>81</v>
      </c>
      <c r="C8" s="25">
        <v>351.00680306779907</v>
      </c>
      <c r="D8" s="25">
        <v>254.52584534326857</v>
      </c>
      <c r="E8" s="25">
        <v>96.480957724530498</v>
      </c>
      <c r="F8" s="26">
        <v>0.37906153535964326</v>
      </c>
      <c r="G8" s="27"/>
      <c r="H8" s="25">
        <v>327.75342301789908</v>
      </c>
      <c r="I8" s="25">
        <v>-73.22757767463051</v>
      </c>
      <c r="J8" s="26">
        <v>-0.22342277008234768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7"/>
      <c r="GN8" s="25">
        <v>1442.46587</v>
      </c>
      <c r="GO8" s="25">
        <v>1407.6</v>
      </c>
      <c r="GP8" s="25">
        <v>1501.8111227701565</v>
      </c>
      <c r="GQ8" s="25">
        <v>1773.0146830247056</v>
      </c>
      <c r="GR8" s="25">
        <v>1854.1119125534876</v>
      </c>
      <c r="GS8" s="25">
        <v>1251.1586859419522</v>
      </c>
      <c r="GT8" s="25">
        <v>927.4662394957013</v>
      </c>
      <c r="GU8" s="25">
        <v>1498.438365841426</v>
      </c>
      <c r="GV8" s="25">
        <v>2169.9852665639801</v>
      </c>
      <c r="GW8" s="25">
        <v>1752.5896999244292</v>
      </c>
      <c r="GX8" s="25">
        <v>976.41529870691136</v>
      </c>
      <c r="GY8" s="25">
        <v>1203.3718856123637</v>
      </c>
      <c r="GZ8" s="25">
        <v>1413.6805346392139</v>
      </c>
      <c r="HA8" s="25">
        <v>1368.1858545366106</v>
      </c>
      <c r="HB8" s="25">
        <v>914.71064805938386</v>
      </c>
      <c r="HC8" s="25">
        <f>+C8</f>
        <v>351.00680306779907</v>
      </c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</row>
    <row r="9" spans="1:226" ht="13.8">
      <c r="A9" s="15"/>
      <c r="B9" s="18" t="s">
        <v>82</v>
      </c>
      <c r="C9" s="19">
        <v>234.72680306779907</v>
      </c>
      <c r="D9" s="19">
        <v>239.98584534326858</v>
      </c>
      <c r="E9" s="19">
        <v>-5.2590422754695112</v>
      </c>
      <c r="F9" s="20">
        <v>-2.1913968584051841E-2</v>
      </c>
      <c r="G9" s="19"/>
      <c r="H9" s="19">
        <v>315.53342301789905</v>
      </c>
      <c r="I9" s="19">
        <v>-75.547577674630475</v>
      </c>
      <c r="J9" s="20">
        <v>-0.23942813078900024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27"/>
      <c r="GN9" s="19">
        <v>920.56000000000006</v>
      </c>
      <c r="GO9" s="19">
        <v>1458.5</v>
      </c>
      <c r="GP9" s="19">
        <v>1457.6111227701565</v>
      </c>
      <c r="GQ9" s="19">
        <v>1711.9916046222907</v>
      </c>
      <c r="GR9" s="19">
        <v>1672.1885083664529</v>
      </c>
      <c r="GS9" s="19">
        <v>1212.2600968067809</v>
      </c>
      <c r="GT9" s="19">
        <v>913.47218259613919</v>
      </c>
      <c r="GU9" s="19">
        <v>1285.6782096536767</v>
      </c>
      <c r="GV9" s="19">
        <v>2071.4966898175671</v>
      </c>
      <c r="GW9" s="19">
        <v>1678.3659941330193</v>
      </c>
      <c r="GX9" s="19">
        <v>943.00529870691139</v>
      </c>
      <c r="GY9" s="19">
        <v>1165.7818856123638</v>
      </c>
      <c r="GZ9" s="19">
        <v>1358.0105346392138</v>
      </c>
      <c r="HA9" s="19">
        <v>1318.8458545366107</v>
      </c>
      <c r="HB9" s="19">
        <v>825.53064805938391</v>
      </c>
      <c r="HC9" s="19">
        <f t="shared" ref="HC9:HC14" si="0">+C9</f>
        <v>234.72680306779907</v>
      </c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</row>
    <row r="10" spans="1:226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27"/>
      <c r="GN10" s="19">
        <v>0</v>
      </c>
      <c r="GO10" s="19">
        <v>0</v>
      </c>
      <c r="GP10" s="19">
        <v>1241.8934669682362</v>
      </c>
      <c r="GQ10" s="19">
        <v>1353.955331199129</v>
      </c>
      <c r="GR10" s="19">
        <v>0</v>
      </c>
      <c r="GS10" s="19">
        <v>0</v>
      </c>
      <c r="GT10" s="19">
        <v>1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19">
        <f t="shared" si="0"/>
        <v>0</v>
      </c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</row>
    <row r="11" spans="1:226" ht="13.8">
      <c r="A11" s="15"/>
      <c r="B11" s="18" t="s">
        <v>84</v>
      </c>
      <c r="C11" s="19">
        <v>234.72680306779907</v>
      </c>
      <c r="D11" s="19">
        <v>239.98584534326858</v>
      </c>
      <c r="E11" s="19">
        <v>-5.2590422754695112</v>
      </c>
      <c r="F11" s="20">
        <v>-2.1913968584051841E-2</v>
      </c>
      <c r="G11" s="19"/>
      <c r="H11" s="19">
        <v>315.53342301789905</v>
      </c>
      <c r="I11" s="19">
        <v>-75.547577674630475</v>
      </c>
      <c r="J11" s="20">
        <v>-0.23942813078900024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27"/>
      <c r="GN11" s="19">
        <v>0</v>
      </c>
      <c r="GO11" s="19">
        <v>0</v>
      </c>
      <c r="GP11" s="19">
        <v>87.394875251750022</v>
      </c>
      <c r="GQ11" s="19">
        <v>131.497819220411</v>
      </c>
      <c r="GR11" s="19">
        <v>1417.6186711098121</v>
      </c>
      <c r="GS11" s="19">
        <v>1027.5168064619102</v>
      </c>
      <c r="GT11" s="19">
        <v>912.47218259613919</v>
      </c>
      <c r="GU11" s="19">
        <v>1285.6782096536767</v>
      </c>
      <c r="GV11" s="19">
        <v>2071.4966898175671</v>
      </c>
      <c r="GW11" s="19">
        <v>1678.3659941330193</v>
      </c>
      <c r="GX11" s="19">
        <v>943.00529870691139</v>
      </c>
      <c r="GY11" s="19">
        <v>1165.7818856123638</v>
      </c>
      <c r="GZ11" s="19">
        <v>1358.0105346392138</v>
      </c>
      <c r="HA11" s="19">
        <v>1318.8458545366107</v>
      </c>
      <c r="HB11" s="19">
        <v>825.53064805938391</v>
      </c>
      <c r="HC11" s="19">
        <f t="shared" si="0"/>
        <v>234.72680306779907</v>
      </c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</row>
    <row r="12" spans="1:226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27"/>
      <c r="GN12" s="19">
        <v>0</v>
      </c>
      <c r="GO12" s="19">
        <v>0</v>
      </c>
      <c r="GP12" s="19">
        <v>0</v>
      </c>
      <c r="GQ12" s="19">
        <v>58.322600000000413</v>
      </c>
      <c r="GR12" s="19">
        <v>96.000000000000441</v>
      </c>
      <c r="GS12" s="19">
        <v>40.000000000000291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19">
        <f t="shared" si="0"/>
        <v>0</v>
      </c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</row>
    <row r="13" spans="1:226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27"/>
      <c r="GN13" s="19">
        <v>0</v>
      </c>
      <c r="GO13" s="19">
        <v>0</v>
      </c>
      <c r="GP13" s="19">
        <v>128.32278055017031</v>
      </c>
      <c r="GQ13" s="19">
        <v>168.21585420274999</v>
      </c>
      <c r="GR13" s="19">
        <v>158.56983725664003</v>
      </c>
      <c r="GS13" s="19">
        <v>144.74329034486999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19">
        <v>0</v>
      </c>
      <c r="HA13" s="19">
        <v>0</v>
      </c>
      <c r="HB13" s="19">
        <v>0</v>
      </c>
      <c r="HC13" s="19">
        <f t="shared" si="0"/>
        <v>0</v>
      </c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</row>
    <row r="14" spans="1:226" ht="13.8">
      <c r="A14" s="15"/>
      <c r="B14" s="18" t="s">
        <v>67</v>
      </c>
      <c r="C14" s="19">
        <v>116.28</v>
      </c>
      <c r="D14" s="19">
        <v>14.54</v>
      </c>
      <c r="E14" s="19">
        <v>101.74000000000001</v>
      </c>
      <c r="F14" s="20">
        <v>6.9972489683631371</v>
      </c>
      <c r="G14" s="19"/>
      <c r="H14" s="19">
        <v>12.219999999999999</v>
      </c>
      <c r="I14" s="19">
        <v>2.3200000000000003</v>
      </c>
      <c r="J14" s="20">
        <v>0.18985270049099839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27"/>
      <c r="GN14" s="19">
        <v>521.90587000000005</v>
      </c>
      <c r="GO14" s="19">
        <v>-50.90000000000002</v>
      </c>
      <c r="GP14" s="19">
        <v>44.2</v>
      </c>
      <c r="GQ14" s="19">
        <v>61.02307840241496</v>
      </c>
      <c r="GR14" s="19">
        <v>181.92340418703469</v>
      </c>
      <c r="GS14" s="19">
        <v>38.898589135171385</v>
      </c>
      <c r="GT14" s="19">
        <v>13.994056899562061</v>
      </c>
      <c r="GU14" s="19">
        <v>212.76015618774929</v>
      </c>
      <c r="GV14" s="19">
        <v>98.488576746413131</v>
      </c>
      <c r="GW14" s="19">
        <v>74.223705791409884</v>
      </c>
      <c r="GX14" s="19">
        <v>33.409999999999997</v>
      </c>
      <c r="GY14" s="19">
        <v>37.589999999999996</v>
      </c>
      <c r="GZ14" s="19">
        <v>55.67</v>
      </c>
      <c r="HA14" s="19">
        <v>49.339999999999996</v>
      </c>
      <c r="HB14" s="19">
        <v>89.179999999999993</v>
      </c>
      <c r="HC14" s="19">
        <f t="shared" si="0"/>
        <v>116.28</v>
      </c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</row>
    <row r="15" spans="1:226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27"/>
      <c r="GN15" s="270"/>
      <c r="GO15" s="270"/>
      <c r="GP15" s="270"/>
      <c r="GQ15" s="270"/>
      <c r="GR15" s="270"/>
      <c r="GS15" s="270"/>
      <c r="GT15" s="270"/>
      <c r="GU15" s="270"/>
      <c r="GV15" s="270"/>
      <c r="GW15" s="270"/>
      <c r="GX15" s="270"/>
      <c r="GY15" s="266"/>
      <c r="GZ15" s="266"/>
      <c r="HA15" s="266"/>
      <c r="HB15" s="266"/>
      <c r="HC15" s="266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</row>
    <row r="16" spans="1:226" ht="13.8">
      <c r="A16" s="15"/>
      <c r="B16" s="24" t="s">
        <v>87</v>
      </c>
      <c r="C16" s="31">
        <v>15.270252188079036</v>
      </c>
      <c r="D16" s="31">
        <v>16.802564035462009</v>
      </c>
      <c r="E16" s="31">
        <v>-1.5323118473829727</v>
      </c>
      <c r="F16" s="26">
        <v>-9.1195120229806026E-2</v>
      </c>
      <c r="G16" s="27"/>
      <c r="H16" s="31">
        <v>14.359784244433769</v>
      </c>
      <c r="I16" s="31">
        <v>2.4427797910282401</v>
      </c>
      <c r="J16" s="26">
        <v>0.17011256920347714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27"/>
      <c r="GN16" s="31">
        <v>11.429480832003561</v>
      </c>
      <c r="GO16" s="31">
        <v>9.743846356156558</v>
      </c>
      <c r="GP16" s="31">
        <v>9.9111033142358931</v>
      </c>
      <c r="GQ16" s="31">
        <v>9.9044915199039156</v>
      </c>
      <c r="GR16" s="31">
        <v>10.193290131060468</v>
      </c>
      <c r="GS16" s="31">
        <v>14.325423469458668</v>
      </c>
      <c r="GT16" s="31">
        <v>16.311630904089579</v>
      </c>
      <c r="GU16" s="31">
        <v>12.063924323871841</v>
      </c>
      <c r="GV16" s="31">
        <v>11.675430078556049</v>
      </c>
      <c r="GW16" s="31">
        <v>11.199168541990728</v>
      </c>
      <c r="GX16" s="31">
        <v>14.350944677418914</v>
      </c>
      <c r="GY16" s="31">
        <v>12.515028904342634</v>
      </c>
      <c r="GZ16" s="31">
        <v>12.702463611875956</v>
      </c>
      <c r="HA16" s="31">
        <v>15.862808836772762</v>
      </c>
      <c r="HB16" s="31">
        <v>16.158050103462994</v>
      </c>
      <c r="HC16" s="31">
        <f>+C16</f>
        <v>15.270252188079036</v>
      </c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</row>
    <row r="17" spans="1:226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27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66"/>
      <c r="GZ17" s="266"/>
      <c r="HA17" s="266"/>
      <c r="HB17" s="266"/>
      <c r="HC17" s="266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</row>
    <row r="18" spans="1:226" ht="13.8">
      <c r="A18" s="15"/>
      <c r="B18" s="24" t="s">
        <v>31</v>
      </c>
      <c r="C18" s="25">
        <v>53.599624025766857</v>
      </c>
      <c r="D18" s="25">
        <v>42.766868150603699</v>
      </c>
      <c r="E18" s="25">
        <v>10.832755875163159</v>
      </c>
      <c r="F18" s="26">
        <v>0.25329785283821965</v>
      </c>
      <c r="G18" s="27"/>
      <c r="H18" s="25">
        <v>47.064684399116629</v>
      </c>
      <c r="I18" s="25">
        <v>-4.2978162485129303</v>
      </c>
      <c r="J18" s="26">
        <v>-9.1317222316136412E-2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7"/>
      <c r="GN18" s="25">
        <v>164.86636011984339</v>
      </c>
      <c r="GO18" s="25">
        <v>137.15438130925969</v>
      </c>
      <c r="GP18" s="25">
        <v>148.84605196243626</v>
      </c>
      <c r="GQ18" s="25">
        <v>175.60808892683326</v>
      </c>
      <c r="GR18" s="25">
        <v>188.99500660113117</v>
      </c>
      <c r="GS18" s="25">
        <v>179.23378003609909</v>
      </c>
      <c r="GT18" s="25">
        <v>151.28486974657829</v>
      </c>
      <c r="GU18" s="25">
        <v>180.77047049497153</v>
      </c>
      <c r="GV18" s="25">
        <v>253.3551125126456</v>
      </c>
      <c r="GW18" s="25">
        <v>196.27547434410639</v>
      </c>
      <c r="GX18" s="25">
        <v>140.12481933928348</v>
      </c>
      <c r="GY18" s="25">
        <v>150.60233931112029</v>
      </c>
      <c r="GZ18" s="25">
        <v>179.57225550071962</v>
      </c>
      <c r="HA18" s="25">
        <v>217.03270663690842</v>
      </c>
      <c r="HB18" s="25">
        <v>147.79940481514632</v>
      </c>
      <c r="HC18" s="25">
        <f>+C18</f>
        <v>53.599624025766857</v>
      </c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</row>
    <row r="19" spans="1:226" ht="13.8">
      <c r="A19" s="15"/>
      <c r="B19" s="18" t="s">
        <v>82</v>
      </c>
      <c r="C19" s="19">
        <v>25.79459240321367</v>
      </c>
      <c r="D19" s="19">
        <v>24.705702788810303</v>
      </c>
      <c r="E19" s="19">
        <v>1.0888896144033673</v>
      </c>
      <c r="F19" s="20">
        <v>4.4074423776220069E-2</v>
      </c>
      <c r="G19" s="19"/>
      <c r="H19" s="19">
        <v>29.092506812163595</v>
      </c>
      <c r="I19" s="19">
        <v>-4.3868040233532923</v>
      </c>
      <c r="J19" s="20">
        <v>-0.15078810676841251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27"/>
      <c r="GN19" s="19">
        <v>95.195302646957515</v>
      </c>
      <c r="GO19" s="19">
        <v>130.21903148916164</v>
      </c>
      <c r="GP19" s="19">
        <v>146.69676213737677</v>
      </c>
      <c r="GQ19" s="19">
        <v>191.9078877853444</v>
      </c>
      <c r="GR19" s="19">
        <v>178.90730658757022</v>
      </c>
      <c r="GS19" s="19">
        <v>151.45946355977867</v>
      </c>
      <c r="GT19" s="19">
        <v>96.427377800632016</v>
      </c>
      <c r="GU19" s="19">
        <v>111.96809732521257</v>
      </c>
      <c r="GV19" s="19">
        <v>187.62439699000004</v>
      </c>
      <c r="GW19" s="19">
        <v>127.05819761832717</v>
      </c>
      <c r="GX19" s="19">
        <v>72.319459466144238</v>
      </c>
      <c r="GY19" s="19">
        <v>87.30177917558531</v>
      </c>
      <c r="GZ19" s="19">
        <v>111.04912672315342</v>
      </c>
      <c r="HA19" s="19">
        <v>143.18660010419518</v>
      </c>
      <c r="HB19" s="19">
        <v>72.113973054893478</v>
      </c>
      <c r="HC19" s="19">
        <f>+C19</f>
        <v>25.79459240321367</v>
      </c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</row>
    <row r="20" spans="1:226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27"/>
      <c r="GN20" s="19">
        <v>52.422192987663884</v>
      </c>
      <c r="GO20" s="19">
        <v>84.17667301681135</v>
      </c>
      <c r="GP20" s="19">
        <v>123.18488084486791</v>
      </c>
      <c r="GQ20" s="19">
        <v>151.54699937088475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f t="shared" ref="HC20:HC24" si="1">+C20</f>
        <v>0</v>
      </c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</row>
    <row r="21" spans="1:226" ht="13.8">
      <c r="A21" s="15"/>
      <c r="B21" s="18" t="s">
        <v>84</v>
      </c>
      <c r="C21" s="19">
        <v>25.79459240321367</v>
      </c>
      <c r="D21" s="19">
        <v>24.705702788810303</v>
      </c>
      <c r="E21" s="19">
        <v>1.0888896144033673</v>
      </c>
      <c r="F21" s="20">
        <v>4.4074423776220069E-2</v>
      </c>
      <c r="G21" s="19"/>
      <c r="H21" s="19">
        <v>29.092506812163595</v>
      </c>
      <c r="I21" s="19">
        <v>-4.3868040233532923</v>
      </c>
      <c r="J21" s="20">
        <v>-0.15078810676841251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27"/>
      <c r="GN21" s="19">
        <v>38.352480772467466</v>
      </c>
      <c r="GO21" s="19">
        <v>35.141695027691689</v>
      </c>
      <c r="GP21" s="19">
        <v>7.62452913</v>
      </c>
      <c r="GQ21" s="19">
        <v>11.027531596697504</v>
      </c>
      <c r="GR21" s="19">
        <v>143.23855289245822</v>
      </c>
      <c r="GS21" s="19">
        <v>125.69206960164696</v>
      </c>
      <c r="GT21" s="19">
        <v>96.321298548237664</v>
      </c>
      <c r="GU21" s="19">
        <v>111.96809732521257</v>
      </c>
      <c r="GV21" s="19">
        <v>179.62439699000004</v>
      </c>
      <c r="GW21" s="19">
        <v>127.05819761832717</v>
      </c>
      <c r="GX21" s="19">
        <v>72.319459466144238</v>
      </c>
      <c r="GY21" s="19">
        <v>87.30177917558531</v>
      </c>
      <c r="GZ21" s="19">
        <v>111.04912672315342</v>
      </c>
      <c r="HA21" s="19">
        <v>143.18660010419518</v>
      </c>
      <c r="HB21" s="19">
        <v>72.113973054893478</v>
      </c>
      <c r="HC21" s="19">
        <f t="shared" si="1"/>
        <v>25.79459240321367</v>
      </c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</row>
    <row r="22" spans="1:226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27"/>
      <c r="GN22" s="19">
        <v>0</v>
      </c>
      <c r="GO22" s="19">
        <v>0</v>
      </c>
      <c r="GP22" s="19">
        <v>0</v>
      </c>
      <c r="GQ22" s="19">
        <v>6.5791294202034587</v>
      </c>
      <c r="GR22" s="19">
        <v>10.869988322715068</v>
      </c>
      <c r="GS22" s="19">
        <v>4.8364340099999996</v>
      </c>
      <c r="GT22" s="19">
        <v>0</v>
      </c>
      <c r="GU22" s="19">
        <v>0</v>
      </c>
      <c r="GV22" s="19">
        <v>8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f t="shared" si="1"/>
        <v>0</v>
      </c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</row>
    <row r="23" spans="1:226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27"/>
      <c r="GN23" s="19">
        <v>4.4206288868261687</v>
      </c>
      <c r="GO23" s="19">
        <v>10.900663444658637</v>
      </c>
      <c r="GP23" s="19">
        <v>15.887352162508858</v>
      </c>
      <c r="GQ23" s="19">
        <v>22.754227397558687</v>
      </c>
      <c r="GR23" s="19">
        <v>24.798765372396943</v>
      </c>
      <c r="GS23" s="19">
        <v>20.930959948131719</v>
      </c>
      <c r="GT23" s="19">
        <v>0.1060792523943459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19">
        <f t="shared" si="1"/>
        <v>0</v>
      </c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</row>
    <row r="24" spans="1:226" ht="13.8">
      <c r="A24" s="15"/>
      <c r="B24" s="18" t="s">
        <v>67</v>
      </c>
      <c r="C24" s="19">
        <v>27.805031622553187</v>
      </c>
      <c r="D24" s="19">
        <v>18.0611653617934</v>
      </c>
      <c r="E24" s="19">
        <v>9.7438662607597877</v>
      </c>
      <c r="F24" s="20">
        <v>0.53949266647942706</v>
      </c>
      <c r="G24" s="19"/>
      <c r="H24" s="19">
        <v>17.972177586953038</v>
      </c>
      <c r="I24" s="19">
        <v>8.8987774840362022E-2</v>
      </c>
      <c r="J24" s="20">
        <v>4.9514186252512327E-3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27"/>
      <c r="GN24" s="19">
        <v>69.671057472885877</v>
      </c>
      <c r="GO24" s="19">
        <v>6.935349820098045</v>
      </c>
      <c r="GP24" s="19">
        <v>2.1492898250594878</v>
      </c>
      <c r="GQ24" s="19">
        <v>-16.299798858511142</v>
      </c>
      <c r="GR24" s="19">
        <v>10.087700013560946</v>
      </c>
      <c r="GS24" s="19">
        <v>27.774316476320426</v>
      </c>
      <c r="GT24" s="19">
        <v>54.857491945946286</v>
      </c>
      <c r="GU24" s="19">
        <v>68.802373169758965</v>
      </c>
      <c r="GV24" s="19">
        <v>65.730715522645568</v>
      </c>
      <c r="GW24" s="19">
        <v>69.2172767257792</v>
      </c>
      <c r="GX24" s="19">
        <v>67.805359873139224</v>
      </c>
      <c r="GY24" s="19">
        <v>63.300560135534973</v>
      </c>
      <c r="GZ24" s="19">
        <v>68.523128777566214</v>
      </c>
      <c r="HA24" s="19">
        <v>73.84610653271325</v>
      </c>
      <c r="HB24" s="19">
        <v>75.685431760252854</v>
      </c>
      <c r="HC24" s="19">
        <f t="shared" si="1"/>
        <v>27.805031622553187</v>
      </c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</row>
    <row r="25" spans="1:226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27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66"/>
      <c r="GZ25" s="266"/>
      <c r="HA25" s="266"/>
      <c r="HB25" s="266"/>
      <c r="HC25" s="266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</row>
    <row r="26" spans="1:226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7"/>
      <c r="GN26" s="25">
        <v>0.44776235765904815</v>
      </c>
      <c r="GO26" s="25">
        <v>0.73137667499080261</v>
      </c>
      <c r="GP26" s="25">
        <v>1.726200255666414</v>
      </c>
      <c r="GQ26" s="25">
        <v>5.1905031258307668</v>
      </c>
      <c r="GR26" s="25">
        <v>0.1472582684607622</v>
      </c>
      <c r="GS26" s="25">
        <v>0.23000492045442167</v>
      </c>
      <c r="GT26" s="25">
        <v>0.23735634550395848</v>
      </c>
      <c r="GU26" s="25">
        <v>0.13388817304960618</v>
      </c>
      <c r="GV26" s="25">
        <v>4.0874620907230409E-2</v>
      </c>
      <c r="GW26" s="25">
        <v>9.1831332771848779E-4</v>
      </c>
      <c r="GX26" s="25">
        <v>0</v>
      </c>
      <c r="GY26" s="25">
        <v>7.0123049489051047E-4</v>
      </c>
      <c r="GZ26" s="25">
        <v>0</v>
      </c>
      <c r="HA26" s="25">
        <v>0</v>
      </c>
      <c r="HB26" s="25">
        <v>0</v>
      </c>
      <c r="HC26" s="25">
        <f>+C26</f>
        <v>0</v>
      </c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</row>
    <row r="27" spans="1:226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27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66"/>
      <c r="GZ27" s="266"/>
      <c r="HA27" s="266"/>
      <c r="HB27" s="266"/>
      <c r="HC27" s="266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</row>
    <row r="28" spans="1:226" ht="13.8">
      <c r="A28" s="15"/>
      <c r="B28" s="24" t="s">
        <v>39</v>
      </c>
      <c r="C28" s="25">
        <v>18.014636376278176</v>
      </c>
      <c r="D28" s="25">
        <v>12.293911688529722</v>
      </c>
      <c r="E28" s="25">
        <v>5.7207246877484543</v>
      </c>
      <c r="F28" s="26">
        <v>0.465329899277373</v>
      </c>
      <c r="G28" s="27"/>
      <c r="H28" s="25">
        <v>10.046381852557293</v>
      </c>
      <c r="I28" s="25">
        <v>2.2475298359724292</v>
      </c>
      <c r="J28" s="26">
        <v>0.22371535035773338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7"/>
      <c r="GN28" s="25">
        <v>23.818334661563632</v>
      </c>
      <c r="GO28" s="25">
        <v>34.98146394179718</v>
      </c>
      <c r="GP28" s="25">
        <v>31.0998700519857</v>
      </c>
      <c r="GQ28" s="25">
        <v>34.189948145135062</v>
      </c>
      <c r="GR28" s="25">
        <v>47.264616423745011</v>
      </c>
      <c r="GS28" s="25">
        <v>70.304732377210641</v>
      </c>
      <c r="GT28" s="25">
        <v>70.321486900657732</v>
      </c>
      <c r="GU28" s="25">
        <v>69.794883789746308</v>
      </c>
      <c r="GV28" s="25">
        <v>63.586392473288399</v>
      </c>
      <c r="GW28" s="25">
        <v>87.899089397937615</v>
      </c>
      <c r="GX28" s="25">
        <v>69.532978867473659</v>
      </c>
      <c r="GY28" s="25">
        <v>60.33083030006771</v>
      </c>
      <c r="GZ28" s="25">
        <v>62.593503954834929</v>
      </c>
      <c r="HA28" s="25">
        <v>61.833207193212246</v>
      </c>
      <c r="HB28" s="25">
        <v>58.888965140544023</v>
      </c>
      <c r="HC28" s="25">
        <f>+C28</f>
        <v>18.014636376278176</v>
      </c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</row>
    <row r="29" spans="1:226" ht="13.8">
      <c r="A29" s="15"/>
      <c r="B29" s="18" t="s">
        <v>68</v>
      </c>
      <c r="C29" s="19">
        <v>8.3252275805764491</v>
      </c>
      <c r="D29" s="19">
        <v>8.1222677712087226</v>
      </c>
      <c r="E29" s="19">
        <v>0.20295980936772651</v>
      </c>
      <c r="F29" s="20">
        <v>2.4988071691894351E-2</v>
      </c>
      <c r="G29" s="19"/>
      <c r="H29" s="19">
        <v>8.0019608989960584</v>
      </c>
      <c r="I29" s="19">
        <v>0.12030687221266412</v>
      </c>
      <c r="J29" s="20">
        <v>1.5034673841977665E-2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27"/>
      <c r="GN29" s="19">
        <v>16.105132406126113</v>
      </c>
      <c r="GO29" s="19">
        <v>18.784578855868023</v>
      </c>
      <c r="GP29" s="19">
        <v>18.679177806085566</v>
      </c>
      <c r="GQ29" s="19">
        <v>21.771003419907007</v>
      </c>
      <c r="GR29" s="19">
        <v>29.928926183676666</v>
      </c>
      <c r="GS29" s="19">
        <v>31.917083051011641</v>
      </c>
      <c r="GT29" s="19">
        <v>33.213112729304861</v>
      </c>
      <c r="GU29" s="19">
        <v>37.795854104690761</v>
      </c>
      <c r="GV29" s="19">
        <v>40.260770449329925</v>
      </c>
      <c r="GW29" s="19">
        <v>46.293140555908614</v>
      </c>
      <c r="GX29" s="19">
        <v>46.299125804123662</v>
      </c>
      <c r="GY29" s="19">
        <v>47.064528291287736</v>
      </c>
      <c r="GZ29" s="19">
        <v>41.090589490373425</v>
      </c>
      <c r="HA29" s="19">
        <v>42.859261456751057</v>
      </c>
      <c r="HB29" s="19">
        <v>41.814323551537889</v>
      </c>
      <c r="HC29" s="19">
        <f>+C29</f>
        <v>8.3252275805764491</v>
      </c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</row>
    <row r="30" spans="1:226" ht="13.8">
      <c r="A30" s="15"/>
      <c r="B30" s="18" t="s">
        <v>69</v>
      </c>
      <c r="C30" s="19">
        <v>8.6752013304039046</v>
      </c>
      <c r="D30" s="19">
        <v>3.0293205562119465</v>
      </c>
      <c r="E30" s="19">
        <v>5.6458807741919586</v>
      </c>
      <c r="F30" s="20">
        <v>1.8637449122426066</v>
      </c>
      <c r="G30" s="19"/>
      <c r="H30" s="19">
        <v>0.96495645277916431</v>
      </c>
      <c r="I30" s="19">
        <v>2.0643641034327822</v>
      </c>
      <c r="J30" s="20">
        <v>2.1393339538662306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27"/>
      <c r="GN30" s="19">
        <v>4.6460369778723587</v>
      </c>
      <c r="GO30" s="19">
        <v>11.641672412577526</v>
      </c>
      <c r="GP30" s="19">
        <v>4.8996549530299554</v>
      </c>
      <c r="GQ30" s="19">
        <v>5.3270191809273735</v>
      </c>
      <c r="GR30" s="19">
        <v>5.8769064737216317</v>
      </c>
      <c r="GS30" s="19">
        <v>14.736236494493365</v>
      </c>
      <c r="GT30" s="19">
        <v>14.792574742607767</v>
      </c>
      <c r="GU30" s="19">
        <v>9.7563463827054751</v>
      </c>
      <c r="GV30" s="19">
        <v>8.609112049052138</v>
      </c>
      <c r="GW30" s="19">
        <v>15.890096394839896</v>
      </c>
      <c r="GX30" s="19">
        <v>11.10919045485025</v>
      </c>
      <c r="GY30" s="19">
        <v>6.3302947564036334</v>
      </c>
      <c r="GZ30" s="19">
        <v>5.4273232684149679</v>
      </c>
      <c r="HA30" s="19">
        <v>5.5561613746238168</v>
      </c>
      <c r="HB30" s="19">
        <v>11.55012858142163</v>
      </c>
      <c r="HC30" s="19">
        <f t="shared" ref="HC30:HC32" si="2">+C30</f>
        <v>8.6752013304039046</v>
      </c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</row>
    <row r="31" spans="1:226" ht="13.8">
      <c r="A31" s="15"/>
      <c r="B31" s="18" t="s">
        <v>70</v>
      </c>
      <c r="C31" s="19">
        <v>0.52876565250129126</v>
      </c>
      <c r="D31" s="19">
        <v>0.63914499443565198</v>
      </c>
      <c r="E31" s="19">
        <v>-0.11037934193436072</v>
      </c>
      <c r="F31" s="20">
        <v>-0.17269843759290135</v>
      </c>
      <c r="G31" s="19"/>
      <c r="H31" s="19">
        <v>0.68675436293565706</v>
      </c>
      <c r="I31" s="19">
        <v>-4.7609368500005078E-2</v>
      </c>
      <c r="J31" s="20">
        <v>-6.9325178068749549E-2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27"/>
      <c r="GN31" s="19">
        <v>1.5793591472520834</v>
      </c>
      <c r="GO31" s="19">
        <v>2.0345388120050902</v>
      </c>
      <c r="GP31" s="19">
        <v>2.253829578872375</v>
      </c>
      <c r="GQ31" s="19">
        <v>2.1495889220619619</v>
      </c>
      <c r="GR31" s="19">
        <v>3.3090291386768809</v>
      </c>
      <c r="GS31" s="19">
        <v>3.9362705572756593</v>
      </c>
      <c r="GT31" s="19">
        <v>3.3587545749386587</v>
      </c>
      <c r="GU31" s="19">
        <v>4.7320202525696908</v>
      </c>
      <c r="GV31" s="19">
        <v>3.9082653313313056</v>
      </c>
      <c r="GW31" s="19">
        <v>4.7952893412386866</v>
      </c>
      <c r="GX31" s="19">
        <v>4.8228058347153979</v>
      </c>
      <c r="GY31" s="19">
        <v>2.6667576978836847</v>
      </c>
      <c r="GZ31" s="19">
        <v>2.9581512861449033</v>
      </c>
      <c r="HA31" s="19">
        <v>3.1674913305874437</v>
      </c>
      <c r="HB31" s="19">
        <v>3.3638312191265101</v>
      </c>
      <c r="HC31" s="19">
        <f t="shared" si="2"/>
        <v>0.52876565250129126</v>
      </c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</row>
    <row r="32" spans="1:226" ht="13.8">
      <c r="A32" s="15"/>
      <c r="B32" s="18" t="s">
        <v>88</v>
      </c>
      <c r="C32" s="19">
        <v>0.48544181279652954</v>
      </c>
      <c r="D32" s="19">
        <v>0.50317836667340088</v>
      </c>
      <c r="E32" s="19">
        <v>-1.7736553876871342E-2</v>
      </c>
      <c r="F32" s="20">
        <v>-3.5249039012012311E-2</v>
      </c>
      <c r="G32" s="19"/>
      <c r="H32" s="19">
        <v>0.39271013784641229</v>
      </c>
      <c r="I32" s="19">
        <v>0.11046822882698859</v>
      </c>
      <c r="J32" s="20">
        <v>0.28129711504975807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27"/>
      <c r="GN32" s="19">
        <v>1.4878061303130732</v>
      </c>
      <c r="GO32" s="19">
        <v>2.5206738613465474</v>
      </c>
      <c r="GP32" s="19">
        <v>5.2672077139978066</v>
      </c>
      <c r="GQ32" s="19">
        <v>4.9423366222387237</v>
      </c>
      <c r="GR32" s="19">
        <v>8.1497546276698269</v>
      </c>
      <c r="GS32" s="19">
        <v>19.715142274429972</v>
      </c>
      <c r="GT32" s="19">
        <v>18.957044853806444</v>
      </c>
      <c r="GU32" s="19">
        <v>17.510663049780391</v>
      </c>
      <c r="GV32" s="19">
        <v>10.808244643575026</v>
      </c>
      <c r="GW32" s="19">
        <v>20.920563105950425</v>
      </c>
      <c r="GX32" s="19">
        <v>7.3018567737843538</v>
      </c>
      <c r="GY32" s="19">
        <v>4.2692495544926627</v>
      </c>
      <c r="GZ32" s="19">
        <v>13.117439909901631</v>
      </c>
      <c r="HA32" s="19">
        <v>10.250293031249926</v>
      </c>
      <c r="HB32" s="19">
        <v>2.1606817884579903</v>
      </c>
      <c r="HC32" s="19">
        <f t="shared" si="2"/>
        <v>0.48544181279652954</v>
      </c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</row>
    <row r="33" spans="1:226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27"/>
      <c r="GN33" s="270"/>
      <c r="GO33" s="270"/>
      <c r="GP33" s="270"/>
      <c r="GQ33" s="270"/>
      <c r="GR33" s="270"/>
      <c r="GS33" s="270"/>
      <c r="GT33" s="270"/>
      <c r="GU33" s="270"/>
      <c r="GV33" s="270"/>
      <c r="GW33" s="270"/>
      <c r="GX33" s="270"/>
      <c r="GY33" s="266"/>
      <c r="GZ33" s="266"/>
      <c r="HA33" s="266"/>
      <c r="HB33" s="266"/>
      <c r="HC33" s="266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</row>
    <row r="34" spans="1:226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7"/>
      <c r="GN34" s="25">
        <v>0</v>
      </c>
      <c r="GO34" s="25">
        <v>5.2241556270225917</v>
      </c>
      <c r="GP34" s="25">
        <v>0.24271566453372501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f>+C34</f>
        <v>0</v>
      </c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</row>
    <row r="35" spans="1:226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27"/>
      <c r="GN35" s="19">
        <v>0</v>
      </c>
      <c r="GO35" s="19">
        <v>5.2241556270225917</v>
      </c>
      <c r="GP35" s="19">
        <v>0.24271566453372501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f>+C35</f>
        <v>0</v>
      </c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</row>
    <row r="36" spans="1:226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27"/>
      <c r="GN36" s="270"/>
      <c r="GO36" s="270"/>
      <c r="GP36" s="270"/>
      <c r="GQ36" s="270"/>
      <c r="GR36" s="270"/>
      <c r="GS36" s="270"/>
      <c r="GT36" s="270"/>
      <c r="GU36" s="270"/>
      <c r="GV36" s="270"/>
      <c r="GW36" s="270"/>
      <c r="GX36" s="270"/>
      <c r="GY36" s="266"/>
      <c r="GZ36" s="266"/>
      <c r="HA36" s="266"/>
      <c r="HB36" s="266"/>
      <c r="HC36" s="266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</row>
    <row r="37" spans="1:226" ht="13.8">
      <c r="A37" s="15"/>
      <c r="B37" s="24" t="s">
        <v>74</v>
      </c>
      <c r="C37" s="25">
        <v>52.265273219283308</v>
      </c>
      <c r="D37" s="25">
        <v>45.165834016503055</v>
      </c>
      <c r="E37" s="25">
        <v>7.0994392027802533</v>
      </c>
      <c r="F37" s="26">
        <v>0.1571860535152789</v>
      </c>
      <c r="G37" s="27"/>
      <c r="H37" s="25">
        <v>3.2202812719242844</v>
      </c>
      <c r="I37" s="25">
        <v>41.945552744578769</v>
      </c>
      <c r="J37" s="26">
        <v>13.025431383984088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7"/>
      <c r="GN37" s="25">
        <v>186.85014946461359</v>
      </c>
      <c r="GO37" s="25">
        <v>101.24823028147968</v>
      </c>
      <c r="GP37" s="25">
        <v>155.93495831584204</v>
      </c>
      <c r="GQ37" s="25">
        <v>271.11905803815284</v>
      </c>
      <c r="GR37" s="25">
        <v>47.995590587226026</v>
      </c>
      <c r="GS37" s="25">
        <v>28.960465069100177</v>
      </c>
      <c r="GT37" s="25">
        <v>26.9017358564017</v>
      </c>
      <c r="GU37" s="25">
        <v>46.21496919988499</v>
      </c>
      <c r="GV37" s="25">
        <v>43.499480164728283</v>
      </c>
      <c r="GW37" s="25">
        <v>54.509724160557163</v>
      </c>
      <c r="GX37" s="25">
        <v>87.705264219631175</v>
      </c>
      <c r="GY37" s="25">
        <v>71.987572747505965</v>
      </c>
      <c r="GZ37" s="25">
        <v>19.413538001885087</v>
      </c>
      <c r="HA37" s="25">
        <v>24.357986478565451</v>
      </c>
      <c r="HB37" s="25">
        <v>152.59100348998041</v>
      </c>
      <c r="HC37" s="25">
        <f>+C37</f>
        <v>52.265273219283308</v>
      </c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</row>
    <row r="38" spans="1:226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27"/>
      <c r="GN38" s="270"/>
      <c r="GO38" s="270"/>
      <c r="GP38" s="270"/>
      <c r="GQ38" s="270"/>
      <c r="GR38" s="270"/>
      <c r="GS38" s="270"/>
      <c r="GT38" s="270"/>
      <c r="GU38" s="270"/>
      <c r="GV38" s="270"/>
      <c r="GW38" s="270"/>
      <c r="GX38" s="270"/>
      <c r="GY38" s="266"/>
      <c r="GZ38" s="266"/>
      <c r="HA38" s="266"/>
      <c r="HB38" s="266"/>
      <c r="HC38" s="266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</row>
    <row r="39" spans="1:226" ht="13.8">
      <c r="A39" s="15"/>
      <c r="B39" s="24" t="s">
        <v>89</v>
      </c>
      <c r="C39" s="39">
        <v>1830.3333333333333</v>
      </c>
      <c r="D39" s="39">
        <v>1772</v>
      </c>
      <c r="E39" s="39">
        <v>58.333333333333258</v>
      </c>
      <c r="F39" s="26">
        <v>3.2919488337095515E-2</v>
      </c>
      <c r="G39" s="27"/>
      <c r="H39" s="39">
        <v>1623</v>
      </c>
      <c r="I39" s="39">
        <v>149</v>
      </c>
      <c r="J39" s="26">
        <v>9.1805298829328405E-2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27"/>
      <c r="GN39" s="39">
        <v>1687.25</v>
      </c>
      <c r="GO39" s="39">
        <v>1339.5</v>
      </c>
      <c r="GP39" s="39">
        <v>1367</v>
      </c>
      <c r="GQ39" s="39">
        <v>1781.4166666666667</v>
      </c>
      <c r="GR39" s="39">
        <v>1391.75</v>
      </c>
      <c r="GS39" s="39">
        <v>1426.1666666666667</v>
      </c>
      <c r="GT39" s="39">
        <v>1507.0833333333333</v>
      </c>
      <c r="GU39" s="39">
        <v>1589.9166666666667</v>
      </c>
      <c r="GV39" s="39">
        <v>1598.25</v>
      </c>
      <c r="GW39" s="39">
        <v>1609.0833333333333</v>
      </c>
      <c r="GX39" s="39">
        <v>1648.8333333333333</v>
      </c>
      <c r="GY39" s="39">
        <v>1637.5833333333333</v>
      </c>
      <c r="GZ39" s="39">
        <v>1599.25</v>
      </c>
      <c r="HA39" s="39">
        <v>1696.5833333333333</v>
      </c>
      <c r="HB39" s="39">
        <v>1805.5833333333333</v>
      </c>
      <c r="HC39" s="39">
        <f>+C39</f>
        <v>1830.3333333333333</v>
      </c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</row>
    <row r="40" spans="1:226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7"/>
      <c r="GN40" s="30"/>
      <c r="GO40" s="30"/>
      <c r="GP40" s="30"/>
      <c r="GQ40" s="30"/>
      <c r="GR40" s="30"/>
      <c r="GS40" s="30"/>
      <c r="HA40" s="37"/>
      <c r="HB40" s="37"/>
      <c r="HC40" s="37"/>
      <c r="HD40" s="37"/>
      <c r="HE40" s="37"/>
      <c r="HF40" s="37"/>
      <c r="HG40" s="37"/>
      <c r="HH40" s="37"/>
      <c r="HI40" s="37"/>
      <c r="HJ40" s="37"/>
    </row>
    <row r="41" spans="1:226" ht="13.8" hidden="1"/>
    <row r="42" spans="1:226" ht="13.8" hidden="1"/>
    <row r="43" spans="1:226" ht="13.8" hidden="1"/>
    <row r="44" spans="1:226" ht="13.8" hidden="1"/>
    <row r="45" spans="1:226" ht="12.75" customHeight="1"/>
    <row r="46" spans="1:226" ht="12.75" customHeight="1"/>
    <row r="47" spans="1:226" ht="12.75" hidden="1" customHeight="1"/>
    <row r="48" spans="1:22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N6:GU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T216"/>
  <sheetViews>
    <sheetView showGridLines="0" zoomScale="80" zoomScaleNormal="80" zoomScaleSheetLayoutView="100" workbookViewId="0">
      <pane xSplit="11" ySplit="7" topLeftCell="GD8" activePane="bottomRight" state="frozen"/>
      <selection activeCell="B9" sqref="B9"/>
      <selection pane="topRight" activeCell="B9" sqref="B9"/>
      <selection pane="bottomLeft" activeCell="B9" sqref="B9"/>
      <selection pane="bottomRight" activeCell="GL9" sqref="GL9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95" width="11.6640625" style="38" customWidth="1"/>
    <col min="196" max="202" width="9.5546875" style="38" customWidth="1"/>
    <col min="203" max="203" width="9.5546875" style="1" customWidth="1"/>
    <col min="204" max="216" width="11.44140625" style="1" customWidth="1"/>
    <col min="217" max="217" width="12.109375" style="38" customWidth="1"/>
    <col min="218" max="16384" width="11.44140625" style="38"/>
  </cols>
  <sheetData>
    <row r="1" spans="1:228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</row>
    <row r="2" spans="1:228" ht="15.6">
      <c r="A2" s="41"/>
      <c r="B2" s="306" t="s">
        <v>307</v>
      </c>
      <c r="C2" s="1"/>
      <c r="D2" s="1"/>
      <c r="E2" s="1"/>
      <c r="F2" s="1"/>
      <c r="G2" s="1"/>
      <c r="H2" s="28" t="s">
        <v>312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</row>
    <row r="3" spans="1:228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</row>
    <row r="4" spans="1:228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</row>
    <row r="5" spans="1:228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T5" s="1"/>
    </row>
    <row r="6" spans="1:228" ht="12.75" customHeight="1">
      <c r="A6" s="41"/>
      <c r="B6" s="425"/>
      <c r="C6" s="424" t="s">
        <v>359</v>
      </c>
      <c r="D6" s="424" t="s">
        <v>360</v>
      </c>
      <c r="E6" s="423" t="s">
        <v>361</v>
      </c>
      <c r="F6" s="423"/>
      <c r="G6" s="7"/>
      <c r="H6" s="424" t="s">
        <v>362</v>
      </c>
      <c r="I6" s="423" t="s">
        <v>363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421" t="s">
        <v>2</v>
      </c>
      <c r="GO6" s="421"/>
      <c r="GP6" s="421"/>
      <c r="GQ6" s="421"/>
      <c r="GR6" s="421"/>
      <c r="GS6" s="421"/>
      <c r="GT6" s="421"/>
      <c r="GU6" s="421"/>
    </row>
    <row r="7" spans="1:228" ht="13.8">
      <c r="B7" s="425"/>
      <c r="C7" s="424"/>
      <c r="D7" s="424"/>
      <c r="E7" s="234" t="s">
        <v>3</v>
      </c>
      <c r="F7" s="234" t="s">
        <v>4</v>
      </c>
      <c r="G7" s="11"/>
      <c r="H7" s="42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3"/>
      <c r="GN7" s="14">
        <v>2009</v>
      </c>
      <c r="GO7" s="14">
        <v>2010</v>
      </c>
      <c r="GP7" s="14" t="s">
        <v>364</v>
      </c>
      <c r="GQ7" s="14" t="s">
        <v>365</v>
      </c>
      <c r="GR7" s="14" t="s">
        <v>366</v>
      </c>
      <c r="GS7" s="14" t="s">
        <v>367</v>
      </c>
      <c r="GT7" s="14" t="s">
        <v>368</v>
      </c>
      <c r="GU7" s="14" t="s">
        <v>369</v>
      </c>
      <c r="GV7" s="14" t="s">
        <v>370</v>
      </c>
      <c r="GW7" s="14" t="s">
        <v>371</v>
      </c>
      <c r="GX7" s="14" t="s">
        <v>372</v>
      </c>
      <c r="GY7" s="14" t="s">
        <v>373</v>
      </c>
      <c r="GZ7" s="14">
        <v>2021</v>
      </c>
      <c r="HA7" s="14">
        <v>2022</v>
      </c>
      <c r="HB7" s="14">
        <v>2023</v>
      </c>
      <c r="HC7" s="14" t="s">
        <v>377</v>
      </c>
    </row>
    <row r="8" spans="1:228" ht="13.8">
      <c r="A8" s="15"/>
      <c r="B8" s="24" t="s">
        <v>91</v>
      </c>
      <c r="C8" s="25">
        <v>33.658265112954112</v>
      </c>
      <c r="D8" s="25">
        <v>33.158472025915451</v>
      </c>
      <c r="E8" s="25">
        <v>0.4997930870386611</v>
      </c>
      <c r="F8" s="26">
        <v>1.5072862424059863E-2</v>
      </c>
      <c r="G8" s="27"/>
      <c r="H8" s="25">
        <v>33.00239989</v>
      </c>
      <c r="I8" s="25">
        <v>0.15607213591545133</v>
      </c>
      <c r="J8" s="26">
        <v>4.7291147442505375E-3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11.119331705608047</v>
      </c>
      <c r="GK8" s="25">
        <v>11.220087712941293</v>
      </c>
      <c r="GL8" s="25">
        <v>11.318845694404768</v>
      </c>
      <c r="GM8" s="27"/>
      <c r="GN8" s="25">
        <v>75.116166666889427</v>
      </c>
      <c r="GO8" s="25">
        <v>81.785220920833183</v>
      </c>
      <c r="GP8" s="25">
        <v>87.146009623124044</v>
      </c>
      <c r="GQ8" s="25">
        <v>99.212368765932894</v>
      </c>
      <c r="GR8" s="25">
        <v>111.42253672114403</v>
      </c>
      <c r="GS8" s="25">
        <v>114.05604215240101</v>
      </c>
      <c r="GT8" s="25">
        <v>124.03573100255171</v>
      </c>
      <c r="GU8" s="25">
        <v>104.52808116661689</v>
      </c>
      <c r="GV8" s="25">
        <v>105.57550933839856</v>
      </c>
      <c r="GW8" s="25">
        <v>109.38773336437451</v>
      </c>
      <c r="GX8" s="25">
        <v>116.89369940439815</v>
      </c>
      <c r="GY8" s="25">
        <v>121.62256131952306</v>
      </c>
      <c r="GZ8" s="25">
        <v>131.70824190101607</v>
      </c>
      <c r="HA8" s="25">
        <v>133.75421263003381</v>
      </c>
      <c r="HB8" s="25">
        <v>134.1840383012696</v>
      </c>
      <c r="HC8" s="25">
        <f>+C8</f>
        <v>33.658265112954112</v>
      </c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</row>
    <row r="9" spans="1:228" ht="13.8">
      <c r="A9" s="15"/>
      <c r="B9" s="18" t="s">
        <v>92</v>
      </c>
      <c r="C9" s="19">
        <v>23.591885366079381</v>
      </c>
      <c r="D9" s="19">
        <v>8.3129363816021264</v>
      </c>
      <c r="E9" s="19">
        <v>15.278948984477255</v>
      </c>
      <c r="F9" s="20">
        <v>1.8379725626545202</v>
      </c>
      <c r="G9" s="19"/>
      <c r="H9" s="19">
        <v>10.262509470000001</v>
      </c>
      <c r="I9" s="19">
        <v>-1.9495730883978748</v>
      </c>
      <c r="J9" s="20">
        <v>-0.18997040578593244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7.5761736239797512</v>
      </c>
      <c r="GJ9" s="19">
        <v>7.9301291952089876</v>
      </c>
      <c r="GK9" s="19">
        <v>8.1108699632495558</v>
      </c>
      <c r="GL9" s="19">
        <v>7.5508862076208363</v>
      </c>
      <c r="GM9" s="27"/>
      <c r="GN9" s="19">
        <v>8.5794155326846351</v>
      </c>
      <c r="GO9" s="19">
        <v>11.045104561412124</v>
      </c>
      <c r="GP9" s="19">
        <v>20.479209449562319</v>
      </c>
      <c r="GQ9" s="19">
        <v>37.145479294668313</v>
      </c>
      <c r="GR9" s="19">
        <v>19.286125468891914</v>
      </c>
      <c r="GS9" s="19">
        <v>21.532385477622924</v>
      </c>
      <c r="GT9" s="19">
        <v>22.226739180069121</v>
      </c>
      <c r="GU9" s="19">
        <v>20.617281902590907</v>
      </c>
      <c r="GV9" s="19">
        <v>20.765177721012662</v>
      </c>
      <c r="GW9" s="19">
        <v>26.765107336840046</v>
      </c>
      <c r="GX9" s="19">
        <v>29.5399170178185</v>
      </c>
      <c r="GY9" s="19">
        <v>21.610002668167265</v>
      </c>
      <c r="GZ9" s="19">
        <v>35.159435799596139</v>
      </c>
      <c r="HA9" s="19">
        <v>49.636986415068449</v>
      </c>
      <c r="HB9" s="19">
        <v>56.635908356614607</v>
      </c>
      <c r="HC9" s="19">
        <f t="shared" ref="HC9:HC10" si="0">+C9</f>
        <v>23.591885366079381</v>
      </c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</row>
    <row r="10" spans="1:228" ht="13.8">
      <c r="A10" s="15"/>
      <c r="B10" s="18" t="s">
        <v>93</v>
      </c>
      <c r="C10" s="19">
        <v>10.066379746874729</v>
      </c>
      <c r="D10" s="19">
        <v>24.845535644313323</v>
      </c>
      <c r="E10" s="19">
        <v>-14.779155897438594</v>
      </c>
      <c r="F10" s="20">
        <v>-0.59484150831021687</v>
      </c>
      <c r="G10" s="19"/>
      <c r="H10" s="19">
        <v>22.739890419999998</v>
      </c>
      <c r="I10" s="19">
        <v>2.1056452243133243</v>
      </c>
      <c r="J10" s="20">
        <v>9.2596982018056911E-2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3.4265617806285253</v>
      </c>
      <c r="GJ10" s="19">
        <v>3.1892025103990607</v>
      </c>
      <c r="GK10" s="19">
        <v>3.1092177496917364</v>
      </c>
      <c r="GL10" s="19">
        <v>3.7679594867839312</v>
      </c>
      <c r="GM10" s="27"/>
      <c r="GN10" s="19">
        <v>66.536751134204792</v>
      </c>
      <c r="GO10" s="19">
        <v>70.740116359421066</v>
      </c>
      <c r="GP10" s="19">
        <v>66.666800173561725</v>
      </c>
      <c r="GQ10" s="19">
        <v>62.066889471264588</v>
      </c>
      <c r="GR10" s="19">
        <v>92.136411252252117</v>
      </c>
      <c r="GS10" s="19">
        <v>92.523656674778081</v>
      </c>
      <c r="GT10" s="19">
        <v>101.8089918224826</v>
      </c>
      <c r="GU10" s="19">
        <v>83.910799264025982</v>
      </c>
      <c r="GV10" s="19">
        <v>84.810331617385899</v>
      </c>
      <c r="GW10" s="19">
        <v>82.622626027534466</v>
      </c>
      <c r="GX10" s="19">
        <v>87.353782386579653</v>
      </c>
      <c r="GY10" s="19">
        <v>100.01255865135579</v>
      </c>
      <c r="GZ10" s="19">
        <v>96.548806101419927</v>
      </c>
      <c r="HA10" s="19">
        <v>84.117226214965342</v>
      </c>
      <c r="HB10" s="19">
        <v>77.548129944655003</v>
      </c>
      <c r="HC10" s="19">
        <f t="shared" si="0"/>
        <v>10.066379746874729</v>
      </c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</row>
    <row r="11" spans="1:228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27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</row>
    <row r="12" spans="1:228" ht="13.8">
      <c r="A12" s="15"/>
      <c r="B12" s="24" t="s">
        <v>38</v>
      </c>
      <c r="C12" s="25">
        <v>2.5103353822574217</v>
      </c>
      <c r="D12" s="25">
        <v>3.874222718355492</v>
      </c>
      <c r="E12" s="25">
        <v>-1.3638873360980703</v>
      </c>
      <c r="F12" s="26">
        <v>-0.352041541038974</v>
      </c>
      <c r="G12" s="27"/>
      <c r="H12" s="25">
        <v>0.8341173997532183</v>
      </c>
      <c r="I12" s="25">
        <v>3.040105318602274</v>
      </c>
      <c r="J12" s="26">
        <v>3.6446971607374676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7"/>
      <c r="GN12" s="25">
        <v>1.6352554797159362</v>
      </c>
      <c r="GO12" s="25">
        <v>2.1172219795739866</v>
      </c>
      <c r="GP12" s="25">
        <v>2.4208803230041642</v>
      </c>
      <c r="GQ12" s="25">
        <v>2.8478398060200112</v>
      </c>
      <c r="GR12" s="25">
        <v>11.201167430428915</v>
      </c>
      <c r="GS12" s="25">
        <v>13.518820915368751</v>
      </c>
      <c r="GT12" s="25">
        <v>7.7012263021788181</v>
      </c>
      <c r="GU12" s="25">
        <v>10.007923756221759</v>
      </c>
      <c r="GV12" s="25">
        <v>5.033676344851381</v>
      </c>
      <c r="GW12" s="25">
        <v>1.670674796197325</v>
      </c>
      <c r="GX12" s="25">
        <v>6.1771303381828684</v>
      </c>
      <c r="GY12" s="25">
        <v>4.6952207407776472</v>
      </c>
      <c r="GZ12" s="25">
        <v>6.3794763781554531</v>
      </c>
      <c r="HA12" s="25">
        <v>7.2980749548034618</v>
      </c>
      <c r="HB12" s="25">
        <v>14.568517849860404</v>
      </c>
      <c r="HC12" s="25">
        <f>+C12</f>
        <v>2.5103353822574217</v>
      </c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</row>
    <row r="13" spans="1:228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27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</row>
    <row r="14" spans="1:228" ht="13.8">
      <c r="A14" s="15"/>
      <c r="B14" s="24" t="s">
        <v>39</v>
      </c>
      <c r="C14" s="25">
        <v>12.684908049240804</v>
      </c>
      <c r="D14" s="25">
        <v>11.147998942412103</v>
      </c>
      <c r="E14" s="25">
        <v>1.5369091068287002</v>
      </c>
      <c r="F14" s="26">
        <v>0.1378641238457238</v>
      </c>
      <c r="G14" s="27"/>
      <c r="H14" s="25">
        <v>7.4378778676066863</v>
      </c>
      <c r="I14" s="25">
        <v>3.710121074805417</v>
      </c>
      <c r="J14" s="26">
        <v>0.49881446574481553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7"/>
      <c r="GN14" s="25">
        <v>18.807884364746876</v>
      </c>
      <c r="GO14" s="25">
        <v>20.513347332803008</v>
      </c>
      <c r="GP14" s="25">
        <v>23.254169888948642</v>
      </c>
      <c r="GQ14" s="25">
        <v>24.171045629434389</v>
      </c>
      <c r="GR14" s="25">
        <v>26.243544471429534</v>
      </c>
      <c r="GS14" s="25">
        <v>31.02598320782117</v>
      </c>
      <c r="GT14" s="25">
        <v>34.382663181937737</v>
      </c>
      <c r="GU14" s="25">
        <v>45.597921095584312</v>
      </c>
      <c r="GV14" s="25">
        <v>70.79849859265218</v>
      </c>
      <c r="GW14" s="25">
        <v>61.154526817689543</v>
      </c>
      <c r="GX14" s="25">
        <v>41.99531184996416</v>
      </c>
      <c r="GY14" s="25">
        <v>51.092888349175411</v>
      </c>
      <c r="GZ14" s="25">
        <v>34.624679061143567</v>
      </c>
      <c r="HA14" s="25">
        <v>56.648621334465965</v>
      </c>
      <c r="HB14" s="25">
        <v>160.05295091013835</v>
      </c>
      <c r="HC14" s="25">
        <f>+C14</f>
        <v>12.684908049240804</v>
      </c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</row>
    <row r="15" spans="1:228" ht="13.8">
      <c r="A15" s="15"/>
      <c r="B15" s="18" t="s">
        <v>68</v>
      </c>
      <c r="C15" s="19">
        <v>5.6644886707566178</v>
      </c>
      <c r="D15" s="19">
        <v>5.8117243806466217</v>
      </c>
      <c r="E15" s="19">
        <v>-0.1472357098900039</v>
      </c>
      <c r="F15" s="20">
        <v>-2.5334255420010509E-2</v>
      </c>
      <c r="G15" s="19"/>
      <c r="H15" s="19">
        <v>5.0634061493318221</v>
      </c>
      <c r="I15" s="19">
        <v>0.74831823131479958</v>
      </c>
      <c r="J15" s="20">
        <v>0.14778949372124717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27"/>
      <c r="GN15" s="19">
        <v>12.576280174808645</v>
      </c>
      <c r="GO15" s="19">
        <v>13.005434386271492</v>
      </c>
      <c r="GP15" s="19">
        <v>12.803304879838464</v>
      </c>
      <c r="GQ15" s="19">
        <v>13.628044825673767</v>
      </c>
      <c r="GR15" s="19">
        <v>14.574053928576259</v>
      </c>
      <c r="GS15" s="19">
        <v>15.204535736617583</v>
      </c>
      <c r="GT15" s="19">
        <v>15.24959231592533</v>
      </c>
      <c r="GU15" s="19">
        <v>17.239198829102804</v>
      </c>
      <c r="GV15" s="19">
        <v>18.746536868930253</v>
      </c>
      <c r="GW15" s="19">
        <v>19.561075618899537</v>
      </c>
      <c r="GX15" s="19">
        <v>19.737499562839815</v>
      </c>
      <c r="GY15" s="19">
        <v>21.894258768729916</v>
      </c>
      <c r="GZ15" s="19">
        <v>23.630829798584156</v>
      </c>
      <c r="HA15" s="19">
        <v>28.243342113308096</v>
      </c>
      <c r="HB15" s="19">
        <v>29.008640924911255</v>
      </c>
      <c r="HC15" s="19">
        <f>+C15</f>
        <v>5.6644886707566178</v>
      </c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</row>
    <row r="16" spans="1:228" ht="13.8">
      <c r="A16" s="15"/>
      <c r="B16" s="18" t="s">
        <v>69</v>
      </c>
      <c r="C16" s="19">
        <v>2.8258030105673271</v>
      </c>
      <c r="D16" s="19">
        <v>1.9460312581538077</v>
      </c>
      <c r="E16" s="19">
        <v>0.87977175241351935</v>
      </c>
      <c r="F16" s="20">
        <v>0.45208510846231492</v>
      </c>
      <c r="G16" s="19"/>
      <c r="H16" s="19">
        <v>1.3378024935862871</v>
      </c>
      <c r="I16" s="19">
        <v>0.60822876456752062</v>
      </c>
      <c r="J16" s="20">
        <v>0.45464765350901953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27"/>
      <c r="GN16" s="19">
        <v>3.6433226229763953</v>
      </c>
      <c r="GO16" s="19">
        <v>3.9820146248850121</v>
      </c>
      <c r="GP16" s="19">
        <v>7.1084904938697679</v>
      </c>
      <c r="GQ16" s="19">
        <v>6.8455127593152314</v>
      </c>
      <c r="GR16" s="19">
        <v>6.6731351327885342</v>
      </c>
      <c r="GS16" s="19">
        <v>11.234497696967185</v>
      </c>
      <c r="GT16" s="19">
        <v>13.75281231539083</v>
      </c>
      <c r="GU16" s="19">
        <v>19.046082695953334</v>
      </c>
      <c r="GV16" s="19">
        <v>16.61436993883574</v>
      </c>
      <c r="GW16" s="19">
        <v>14.421551451062721</v>
      </c>
      <c r="GX16" s="19">
        <v>14.410186928333259</v>
      </c>
      <c r="GY16" s="19">
        <v>10.541775063248835</v>
      </c>
      <c r="GZ16" s="19">
        <v>6.3191090864491919</v>
      </c>
      <c r="HA16" s="19">
        <v>11.421105734967647</v>
      </c>
      <c r="HB16" s="19">
        <v>12.995952106044436</v>
      </c>
      <c r="HC16" s="19">
        <f t="shared" ref="HC16:HC18" si="1">+C16</f>
        <v>2.8258030105673271</v>
      </c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</row>
    <row r="17" spans="1:228" ht="13.8">
      <c r="A17" s="15"/>
      <c r="B17" s="18" t="s">
        <v>70</v>
      </c>
      <c r="C17" s="19">
        <v>3.6398903611841762</v>
      </c>
      <c r="D17" s="19">
        <v>2.8150277264026911</v>
      </c>
      <c r="E17" s="19">
        <v>0.82486263478148514</v>
      </c>
      <c r="F17" s="20">
        <v>0.29302114044737054</v>
      </c>
      <c r="G17" s="19"/>
      <c r="H17" s="19">
        <v>0.52119175072275437</v>
      </c>
      <c r="I17" s="19">
        <v>2.2938359756799365</v>
      </c>
      <c r="J17" s="20">
        <v>4.4011363811859949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27"/>
      <c r="GN17" s="19">
        <v>1.5032844032963881</v>
      </c>
      <c r="GO17" s="19">
        <v>1.7514809838980689</v>
      </c>
      <c r="GP17" s="19">
        <v>2.1629256503063936</v>
      </c>
      <c r="GQ17" s="19">
        <v>2.6102583370605905</v>
      </c>
      <c r="GR17" s="19">
        <v>2.7945466963290229</v>
      </c>
      <c r="GS17" s="19">
        <v>2.630330467339836</v>
      </c>
      <c r="GT17" s="19">
        <v>2.8656879635902266</v>
      </c>
      <c r="GU17" s="19">
        <v>6.8974840825733601</v>
      </c>
      <c r="GV17" s="19">
        <v>2.7042350818743475</v>
      </c>
      <c r="GW17" s="19">
        <v>3.3566865715329581</v>
      </c>
      <c r="GX17" s="19">
        <v>5.0332701448942805</v>
      </c>
      <c r="GY17" s="19">
        <v>6.918111871859872</v>
      </c>
      <c r="GZ17" s="19">
        <v>2.6670266360700872</v>
      </c>
      <c r="HA17" s="19">
        <v>7.9157672181946532</v>
      </c>
      <c r="HB17" s="19">
        <v>22.953965636456356</v>
      </c>
      <c r="HC17" s="19">
        <f t="shared" si="1"/>
        <v>3.6398903611841762</v>
      </c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</row>
    <row r="18" spans="1:228" ht="13.8">
      <c r="A18" s="15"/>
      <c r="B18" s="18" t="s">
        <v>88</v>
      </c>
      <c r="C18" s="19">
        <v>0.55472600673268235</v>
      </c>
      <c r="D18" s="19">
        <v>0.57521557720898231</v>
      </c>
      <c r="E18" s="19">
        <v>-2.0489570476299956E-2</v>
      </c>
      <c r="F18" s="20">
        <v>-3.5620680816256585E-2</v>
      </c>
      <c r="G18" s="19"/>
      <c r="H18" s="19">
        <v>0.51547747396582255</v>
      </c>
      <c r="I18" s="19">
        <v>5.9738103243159757E-2</v>
      </c>
      <c r="J18" s="20">
        <v>0.11588887247305892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27"/>
      <c r="GN18" s="19">
        <v>1.0849971636654472</v>
      </c>
      <c r="GO18" s="19">
        <v>1.7744173377484334</v>
      </c>
      <c r="GP18" s="19">
        <v>1.1794488649340167</v>
      </c>
      <c r="GQ18" s="19">
        <v>1.0872297073848007</v>
      </c>
      <c r="GR18" s="19">
        <v>2.2018087137357178</v>
      </c>
      <c r="GS18" s="19">
        <v>1.9566193068965667</v>
      </c>
      <c r="GT18" s="19">
        <v>2.5145705870313506</v>
      </c>
      <c r="GU18" s="19">
        <v>2.4151554879548187</v>
      </c>
      <c r="GV18" s="19">
        <v>32.733356703011843</v>
      </c>
      <c r="GW18" s="19">
        <v>23.81521317619433</v>
      </c>
      <c r="GX18" s="19">
        <v>2.8143552138968042</v>
      </c>
      <c r="GY18" s="19">
        <v>11.738742645336792</v>
      </c>
      <c r="GZ18" s="19">
        <v>2.0077135400401267</v>
      </c>
      <c r="HA18" s="19">
        <v>9.0684062679955701</v>
      </c>
      <c r="HB18" s="19">
        <v>95.094392242726286</v>
      </c>
      <c r="HC18" s="19">
        <f t="shared" si="1"/>
        <v>0.55472600673268235</v>
      </c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</row>
    <row r="19" spans="1:228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27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</row>
    <row r="20" spans="1:228" ht="13.8">
      <c r="A20" s="15"/>
      <c r="B20" s="24" t="s">
        <v>72</v>
      </c>
      <c r="C20" s="25">
        <v>0.52110834225616864</v>
      </c>
      <c r="D20" s="25">
        <v>0.52941563655987134</v>
      </c>
      <c r="E20" s="25">
        <v>-8.3072943037026947E-3</v>
      </c>
      <c r="F20" s="26">
        <v>-1.5691441147608089E-2</v>
      </c>
      <c r="G20" s="27"/>
      <c r="H20" s="25">
        <v>0.53273518979809165</v>
      </c>
      <c r="I20" s="25">
        <v>-3.3195532382203075E-3</v>
      </c>
      <c r="J20" s="26">
        <v>-6.2311506763396444E-3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7"/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1.7752731182500678</v>
      </c>
      <c r="GZ20" s="25">
        <v>4.2780582318173437</v>
      </c>
      <c r="HA20" s="25">
        <v>5.4125950371251212</v>
      </c>
      <c r="HB20" s="25">
        <v>6.0486682773900116</v>
      </c>
      <c r="HC20" s="25">
        <f>+C20</f>
        <v>0.52110834225616864</v>
      </c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</row>
    <row r="21" spans="1:228" ht="13.8">
      <c r="A21" s="15"/>
      <c r="B21" s="18" t="s">
        <v>73</v>
      </c>
      <c r="C21" s="19">
        <v>0.52110834225616864</v>
      </c>
      <c r="D21" s="19">
        <v>0.52941563655987134</v>
      </c>
      <c r="E21" s="19">
        <v>-8.3072943037026947E-3</v>
      </c>
      <c r="F21" s="20">
        <v>-1.5691441147608089E-2</v>
      </c>
      <c r="G21" s="19"/>
      <c r="H21" s="19">
        <v>0.53273518979809165</v>
      </c>
      <c r="I21" s="19">
        <v>-3.3195532382203075E-3</v>
      </c>
      <c r="J21" s="20">
        <v>-6.2311506763396444E-3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27"/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0</v>
      </c>
      <c r="GX21" s="19">
        <v>0</v>
      </c>
      <c r="GY21" s="19">
        <v>1.7752731182500678</v>
      </c>
      <c r="GZ21" s="19">
        <v>4.2780582318173437</v>
      </c>
      <c r="HA21" s="19">
        <v>5.4125950371251212</v>
      </c>
      <c r="HB21" s="19">
        <v>6.0486682773900116</v>
      </c>
      <c r="HC21" s="19">
        <f>+C21</f>
        <v>0.52110834225616864</v>
      </c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</row>
    <row r="22" spans="1:228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27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</row>
    <row r="23" spans="1:228" ht="13.8">
      <c r="A23" s="15"/>
      <c r="B23" s="24" t="s">
        <v>74</v>
      </c>
      <c r="C23" s="25">
        <v>12.159842435309187</v>
      </c>
      <c r="D23" s="25">
        <v>2.8222646615602218</v>
      </c>
      <c r="E23" s="25">
        <v>9.3375777737489649</v>
      </c>
      <c r="F23" s="26">
        <v>3.308540797370473</v>
      </c>
      <c r="G23" s="27"/>
      <c r="H23" s="25">
        <v>2.4435683708731175</v>
      </c>
      <c r="I23" s="25">
        <v>0.37869629068710431</v>
      </c>
      <c r="J23" s="26">
        <v>0.15497675252352011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7"/>
      <c r="GN23" s="25">
        <v>42.980301596960757</v>
      </c>
      <c r="GO23" s="25">
        <v>41.148325470888125</v>
      </c>
      <c r="GP23" s="25">
        <v>36.430646717104295</v>
      </c>
      <c r="GQ23" s="25">
        <v>33.509705734350398</v>
      </c>
      <c r="GR23" s="25">
        <v>29.563152615897337</v>
      </c>
      <c r="GS23" s="25">
        <v>36.575170037635473</v>
      </c>
      <c r="GT23" s="25">
        <v>35.189431408702212</v>
      </c>
      <c r="GU23" s="25">
        <v>37.395967566835722</v>
      </c>
      <c r="GV23" s="25">
        <v>24.091830722059935</v>
      </c>
      <c r="GW23" s="25">
        <v>37.915000996345384</v>
      </c>
      <c r="GX23" s="25">
        <v>43.812856137466319</v>
      </c>
      <c r="GY23" s="25">
        <v>15.437684887735657</v>
      </c>
      <c r="GZ23" s="25">
        <v>12.225104351110677</v>
      </c>
      <c r="HA23" s="25">
        <v>24.669941759152625</v>
      </c>
      <c r="HB23" s="25">
        <v>44.988459659137277</v>
      </c>
      <c r="HC23" s="25">
        <f>+C23</f>
        <v>12.159842435309187</v>
      </c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</row>
    <row r="24" spans="1:228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27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</row>
    <row r="25" spans="1:228" ht="13.8">
      <c r="A25" s="15"/>
      <c r="B25" s="24" t="s">
        <v>94</v>
      </c>
      <c r="C25" s="39">
        <v>1118</v>
      </c>
      <c r="D25" s="39">
        <v>1654.6666666666667</v>
      </c>
      <c r="E25" s="39">
        <v>-536.66666666666674</v>
      </c>
      <c r="F25" s="26">
        <v>-0.3243352135374698</v>
      </c>
      <c r="G25" s="27"/>
      <c r="H25" s="39">
        <v>1598.3333333333333</v>
      </c>
      <c r="I25" s="39">
        <v>56.333333333333485</v>
      </c>
      <c r="J25" s="26">
        <v>3.5245046923879135E-2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0</v>
      </c>
      <c r="GM25" s="27"/>
      <c r="GN25" s="39">
        <v>860.41666666666663</v>
      </c>
      <c r="GO25" s="39">
        <v>869.58333333333337</v>
      </c>
      <c r="GP25" s="39">
        <v>858.33333333333337</v>
      </c>
      <c r="GQ25" s="39">
        <v>861.91666666666663</v>
      </c>
      <c r="GR25" s="39">
        <v>905.58333333333337</v>
      </c>
      <c r="GS25" s="39">
        <v>955.58333333333337</v>
      </c>
      <c r="GT25" s="39">
        <v>1032.5</v>
      </c>
      <c r="GU25" s="39">
        <v>1096.75</v>
      </c>
      <c r="GV25" s="39">
        <v>1119.75</v>
      </c>
      <c r="GW25" s="39">
        <v>1212.5833333333333</v>
      </c>
      <c r="GX25" s="39">
        <v>1281.4166666666667</v>
      </c>
      <c r="GY25" s="39">
        <v>1318.25</v>
      </c>
      <c r="GZ25" s="39">
        <v>1513.8333333333333</v>
      </c>
      <c r="HA25" s="39">
        <v>1630.0833333333333</v>
      </c>
      <c r="HB25" s="39">
        <v>1666.25</v>
      </c>
      <c r="HC25" s="39">
        <f>+C25</f>
        <v>1118</v>
      </c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</row>
    <row r="26" spans="1:228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9"/>
      <c r="GO26" s="19"/>
      <c r="GP26" s="19"/>
      <c r="GQ26" s="19"/>
      <c r="GR26" s="19"/>
      <c r="GS26" s="19"/>
      <c r="GT26" s="1"/>
      <c r="HI26" s="1"/>
      <c r="HJ26" s="1"/>
      <c r="HK26" s="1"/>
      <c r="HL26" s="1"/>
    </row>
    <row r="27" spans="1:228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N27" s="51"/>
      <c r="GO27" s="51"/>
      <c r="GP27" s="51"/>
      <c r="GQ27" s="51"/>
      <c r="GR27" s="51"/>
      <c r="GS27" s="51"/>
      <c r="HK27" s="1" t="b">
        <v>1</v>
      </c>
    </row>
    <row r="28" spans="1:228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N28" s="51"/>
      <c r="GO28" s="51"/>
      <c r="GP28" s="51"/>
      <c r="GQ28" s="51"/>
      <c r="GR28" s="51"/>
      <c r="GS28" s="51"/>
      <c r="HK28" s="1" t="b">
        <v>1</v>
      </c>
    </row>
    <row r="29" spans="1:228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N29" s="51"/>
      <c r="GO29" s="51"/>
      <c r="GP29" s="51"/>
      <c r="GQ29" s="51"/>
      <c r="GR29" s="51"/>
      <c r="GS29" s="51"/>
      <c r="HK29" s="1" t="b">
        <v>1</v>
      </c>
    </row>
    <row r="30" spans="1:228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N30" s="51"/>
      <c r="GO30" s="51"/>
      <c r="GP30" s="51"/>
      <c r="GQ30" s="51"/>
      <c r="GR30" s="51"/>
      <c r="GS30" s="51"/>
      <c r="HK30" s="1" t="b">
        <v>1</v>
      </c>
    </row>
    <row r="31" spans="1:228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N31" s="51"/>
      <c r="GO31" s="51"/>
      <c r="GP31" s="51"/>
      <c r="GQ31" s="51"/>
      <c r="GR31" s="51"/>
      <c r="GS31" s="51"/>
      <c r="HK31" s="1" t="b">
        <v>1</v>
      </c>
    </row>
    <row r="32" spans="1:228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N32" s="51"/>
      <c r="GO32" s="51"/>
      <c r="GP32" s="51"/>
      <c r="GQ32" s="51"/>
      <c r="GR32" s="51"/>
      <c r="GS32" s="51"/>
      <c r="HK32" s="1" t="b">
        <v>1</v>
      </c>
    </row>
    <row r="33" spans="1:219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N33" s="51"/>
      <c r="GO33" s="51"/>
      <c r="GP33" s="51"/>
      <c r="GQ33" s="51"/>
      <c r="GR33" s="51"/>
      <c r="GS33" s="51"/>
      <c r="HK33" s="1" t="b">
        <v>1</v>
      </c>
    </row>
    <row r="34" spans="1:219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N34" s="51"/>
      <c r="GO34" s="51"/>
      <c r="GP34" s="51"/>
      <c r="GQ34" s="51"/>
      <c r="GR34" s="51"/>
      <c r="GS34" s="51"/>
      <c r="HK34" s="1" t="b">
        <v>1</v>
      </c>
    </row>
    <row r="35" spans="1:219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N35" s="51"/>
      <c r="GO35" s="51"/>
      <c r="GP35" s="51"/>
      <c r="GQ35" s="51"/>
      <c r="GR35" s="51"/>
      <c r="GS35" s="51"/>
      <c r="HK35" s="1" t="b">
        <v>1</v>
      </c>
    </row>
    <row r="36" spans="1:219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N36" s="51"/>
      <c r="GO36" s="51"/>
      <c r="GP36" s="51"/>
      <c r="GQ36" s="51"/>
      <c r="GR36" s="51"/>
      <c r="GS36" s="51"/>
      <c r="HK36" s="1" t="b">
        <v>1</v>
      </c>
    </row>
    <row r="37" spans="1:219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N37" s="51"/>
      <c r="GO37" s="51"/>
      <c r="GP37" s="51"/>
      <c r="GQ37" s="51"/>
      <c r="GR37" s="51"/>
      <c r="GS37" s="51"/>
      <c r="HK37" s="1" t="b">
        <v>1</v>
      </c>
    </row>
    <row r="38" spans="1:219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N38" s="51"/>
      <c r="GO38" s="51"/>
      <c r="GP38" s="51"/>
      <c r="GQ38" s="51"/>
      <c r="GR38" s="51"/>
      <c r="GS38" s="51"/>
      <c r="HK38" s="1" t="b">
        <v>1</v>
      </c>
    </row>
    <row r="39" spans="1:219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N39" s="51"/>
      <c r="GO39" s="51"/>
      <c r="GP39" s="51"/>
      <c r="GQ39" s="51"/>
      <c r="GR39" s="51"/>
      <c r="GS39" s="51"/>
      <c r="HK39" s="1" t="b">
        <v>1</v>
      </c>
    </row>
    <row r="40" spans="1:219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N40" s="51"/>
      <c r="GO40" s="51"/>
      <c r="GP40" s="51"/>
      <c r="GQ40" s="51"/>
      <c r="GR40" s="51"/>
      <c r="GS40" s="51"/>
      <c r="HK40" s="1" t="b">
        <v>1</v>
      </c>
    </row>
    <row r="41" spans="1:219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N41" s="51"/>
      <c r="GO41" s="51"/>
      <c r="GP41" s="51"/>
      <c r="GQ41" s="51"/>
      <c r="GR41" s="51"/>
      <c r="GS41" s="51"/>
      <c r="GT41" s="52"/>
      <c r="HK41" s="1" t="b">
        <v>1</v>
      </c>
    </row>
    <row r="42" spans="1:219" ht="13.8" hidden="1">
      <c r="HK42" s="1" t="b">
        <v>1</v>
      </c>
    </row>
    <row r="43" spans="1:219" ht="13.8" hidden="1">
      <c r="HK43" s="1" t="b">
        <v>1</v>
      </c>
    </row>
    <row r="44" spans="1:219" ht="12.75" customHeight="1"/>
    <row r="45" spans="1:219" ht="12.75" customHeight="1"/>
    <row r="46" spans="1:219" ht="12.75" hidden="1" customHeight="1"/>
    <row r="47" spans="1:219" ht="12.75" hidden="1" customHeight="1"/>
    <row r="48" spans="1:21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N6:GU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P97"/>
  <sheetViews>
    <sheetView showGridLines="0" zoomScale="75" zoomScaleNormal="75" zoomScaleSheetLayoutView="85" workbookViewId="0">
      <pane xSplit="11" ySplit="8" topLeftCell="GF9" activePane="bottomRight" state="frozen"/>
      <selection activeCell="E4" sqref="E4"/>
      <selection pane="topRight" activeCell="E4" sqref="E4"/>
      <selection pane="bottomLeft" activeCell="E4" sqref="E4"/>
      <selection pane="bottomRight" activeCell="GL16" sqref="GL16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hidden="1" customWidth="1" outlineLevel="1"/>
    <col min="144" max="144" width="9.109375" style="1" hidden="1" customWidth="1" outlineLevel="1" collapsed="1"/>
    <col min="145" max="154" width="9.109375" style="1" hidden="1" customWidth="1" outlineLevel="1"/>
    <col min="155" max="155" width="9.109375" style="1" hidden="1" customWidth="1" outlineLevel="1" collapsed="1"/>
    <col min="156" max="167" width="9.109375" style="1" hidden="1" customWidth="1" outlineLevel="1"/>
    <col min="168" max="168" width="9.109375" style="1" customWidth="1" collapsed="1"/>
    <col min="169" max="196" width="9.109375" style="1" customWidth="1"/>
    <col min="197" max="197" width="9.109375" style="1" customWidth="1" outlineLevel="1"/>
    <col min="198" max="198" width="9.109375" style="1" customWidth="1"/>
    <col min="199" max="200" width="7.6640625" style="1" bestFit="1" customWidth="1"/>
    <col min="201" max="201" width="6.88671875" style="1" bestFit="1" customWidth="1"/>
    <col min="202" max="202" width="6.6640625" style="1" bestFit="1" customWidth="1"/>
    <col min="203" max="203" width="7" style="1" bestFit="1" customWidth="1"/>
    <col min="204" max="212" width="6.6640625" style="1" bestFit="1" customWidth="1"/>
    <col min="213" max="213" width="6.88671875" style="1" bestFit="1" customWidth="1"/>
    <col min="214" max="214" width="6.6640625" style="1" bestFit="1" customWidth="1"/>
    <col min="215" max="215" width="7" style="1" bestFit="1" customWidth="1"/>
    <col min="216" max="224" width="6.6640625" style="1" bestFit="1" customWidth="1"/>
    <col min="225" max="225" width="6.88671875" style="1" bestFit="1" customWidth="1"/>
    <col min="226" max="226" width="6.6640625" style="1" bestFit="1" customWidth="1"/>
    <col min="227" max="227" width="7" style="1" bestFit="1" customWidth="1"/>
    <col min="228" max="235" width="6.6640625" style="1" bestFit="1" customWidth="1"/>
    <col min="236" max="236" width="6.109375" style="1" bestFit="1" customWidth="1"/>
    <col min="237" max="237" width="6.88671875" style="1" bestFit="1" customWidth="1"/>
    <col min="238" max="238" width="6.44140625" style="1" bestFit="1" customWidth="1"/>
    <col min="239" max="239" width="7" style="1" bestFit="1" customWidth="1"/>
    <col min="240" max="240" width="6.109375" style="1" bestFit="1" customWidth="1"/>
    <col min="241" max="241" width="5.6640625" style="1" bestFit="1" customWidth="1"/>
    <col min="242" max="243" width="6.5546875" style="1" bestFit="1" customWidth="1"/>
    <col min="244" max="244" width="6.109375" style="1" bestFit="1" customWidth="1"/>
    <col min="245" max="245" width="6.5546875" style="1" bestFit="1" customWidth="1"/>
    <col min="246" max="246" width="6" style="1" bestFit="1" customWidth="1"/>
    <col min="247" max="247" width="6.6640625" style="1" bestFit="1" customWidth="1"/>
    <col min="248" max="248" width="6.109375" style="1" bestFit="1" customWidth="1"/>
    <col min="249" max="249" width="6.88671875" style="1" bestFit="1" customWidth="1"/>
    <col min="250" max="250" width="6.44140625" style="1" bestFit="1" customWidth="1"/>
    <col min="251" max="251" width="7" style="1" bestFit="1" customWidth="1"/>
    <col min="252" max="252" width="6.109375" style="1" bestFit="1" customWidth="1"/>
    <col min="253" max="253" width="5.6640625" style="1" bestFit="1" customWidth="1"/>
    <col min="254" max="255" width="6.5546875" style="1" bestFit="1" customWidth="1"/>
    <col min="256" max="256" width="6.109375" style="1" bestFit="1" customWidth="1"/>
    <col min="257" max="257" width="6.5546875" style="1" bestFit="1" customWidth="1"/>
    <col min="258" max="258" width="6" style="1" bestFit="1" customWidth="1"/>
    <col min="259" max="259" width="6.6640625" style="1" bestFit="1" customWidth="1"/>
    <col min="260" max="260" width="6.109375" style="1" bestFit="1" customWidth="1"/>
    <col min="261" max="261" width="6.88671875" style="1" bestFit="1" customWidth="1"/>
    <col min="262" max="262" width="6.44140625" style="1" bestFit="1" customWidth="1"/>
    <col min="263" max="263" width="7" style="1" bestFit="1" customWidth="1"/>
    <col min="264" max="264" width="6.109375" style="1" bestFit="1" customWidth="1"/>
    <col min="265" max="265" width="5.6640625" style="1" bestFit="1" customWidth="1"/>
    <col min="266" max="267" width="6.5546875" style="1" bestFit="1" customWidth="1"/>
    <col min="268" max="268" width="6.109375" style="1" bestFit="1" customWidth="1"/>
    <col min="269" max="269" width="6.5546875" style="1" bestFit="1" customWidth="1"/>
    <col min="270" max="270" width="6" style="1" bestFit="1" customWidth="1"/>
    <col min="271" max="271" width="6.6640625" style="1" bestFit="1" customWidth="1"/>
    <col min="272" max="272" width="6.109375" style="1" bestFit="1" customWidth="1"/>
    <col min="273" max="273" width="6.88671875" style="1" bestFit="1" customWidth="1"/>
    <col min="274" max="274" width="6.44140625" style="1" bestFit="1" customWidth="1"/>
    <col min="275" max="275" width="7" style="1" bestFit="1" customWidth="1"/>
    <col min="276" max="276" width="6.109375" style="1" bestFit="1" customWidth="1"/>
    <col min="277" max="277" width="5.6640625" style="1" bestFit="1" customWidth="1"/>
    <col min="278" max="279" width="6.5546875" style="1" bestFit="1" customWidth="1"/>
    <col min="280" max="280" width="6.109375" style="1" bestFit="1" customWidth="1"/>
    <col min="281" max="281" width="6.5546875" style="1" bestFit="1" customWidth="1"/>
    <col min="282" max="282" width="6" style="1" bestFit="1" customWidth="1"/>
    <col min="283" max="283" width="6.6640625" style="1" bestFit="1" customWidth="1"/>
    <col min="284" max="284" width="6.109375" style="1" bestFit="1" customWidth="1"/>
    <col min="285" max="285" width="6.88671875" style="1" bestFit="1" customWidth="1"/>
    <col min="286" max="286" width="6.44140625" style="1" bestFit="1" customWidth="1"/>
    <col min="287" max="287" width="7" style="1" bestFit="1" customWidth="1"/>
    <col min="288" max="288" width="6.109375" style="1" bestFit="1" customWidth="1"/>
    <col min="289" max="289" width="5.6640625" style="1" bestFit="1" customWidth="1"/>
    <col min="290" max="291" width="6.5546875" style="1" bestFit="1" customWidth="1"/>
    <col min="292" max="292" width="6.109375" style="1" bestFit="1" customWidth="1"/>
    <col min="293" max="293" width="6.5546875" style="1" bestFit="1" customWidth="1"/>
    <col min="294" max="294" width="6" style="1" bestFit="1" customWidth="1"/>
    <col min="295" max="295" width="6.6640625" style="1" bestFit="1" customWidth="1"/>
    <col min="296" max="296" width="6.109375" style="1" bestFit="1" customWidth="1"/>
    <col min="297" max="297" width="6.88671875" style="1" bestFit="1" customWidth="1"/>
    <col min="298" max="298" width="6.44140625" style="1" bestFit="1" customWidth="1"/>
    <col min="299" max="299" width="7" style="1" bestFit="1" customWidth="1"/>
    <col min="300" max="300" width="6.109375" style="1" bestFit="1" customWidth="1"/>
    <col min="301" max="301" width="5.6640625" style="1" bestFit="1" customWidth="1"/>
    <col min="302" max="303" width="6.5546875" style="1" bestFit="1" customWidth="1"/>
    <col min="304" max="304" width="6.109375" style="1" bestFit="1" customWidth="1"/>
    <col min="305" max="305" width="6.5546875" style="1" bestFit="1" customWidth="1"/>
    <col min="306" max="306" width="6" style="1" bestFit="1" customWidth="1"/>
    <col min="307" max="307" width="6.6640625" style="1" bestFit="1" customWidth="1"/>
    <col min="308" max="308" width="6.109375" style="1" bestFit="1" customWidth="1"/>
    <col min="309" max="309" width="6.88671875" style="1" bestFit="1" customWidth="1"/>
    <col min="310" max="310" width="6.44140625" style="1" bestFit="1" customWidth="1"/>
    <col min="311" max="311" width="7" style="1" bestFit="1" customWidth="1"/>
    <col min="312" max="312" width="6.109375" style="1" bestFit="1" customWidth="1"/>
    <col min="313" max="313" width="5.6640625" style="1" bestFit="1" customWidth="1"/>
    <col min="314" max="315" width="6.5546875" style="1" bestFit="1" customWidth="1"/>
    <col min="316" max="316" width="6.109375" style="1" bestFit="1" customWidth="1"/>
    <col min="317" max="317" width="6.5546875" style="1" bestFit="1" customWidth="1"/>
    <col min="318" max="318" width="6" style="1" bestFit="1" customWidth="1"/>
    <col min="319" max="319" width="6.6640625" style="1" bestFit="1" customWidth="1"/>
    <col min="320" max="320" width="6.109375" style="1" bestFit="1" customWidth="1"/>
    <col min="321" max="321" width="6.88671875" style="1" bestFit="1" customWidth="1"/>
    <col min="322" max="322" width="6.44140625" style="1" bestFit="1" customWidth="1"/>
    <col min="323" max="323" width="7" style="1" bestFit="1" customWidth="1"/>
    <col min="324" max="324" width="6.109375" style="1" bestFit="1" customWidth="1"/>
    <col min="325" max="325" width="5.6640625" style="1" bestFit="1" customWidth="1"/>
    <col min="326" max="327" width="6.5546875" style="1" bestFit="1" customWidth="1"/>
    <col min="328" max="328" width="6.109375" style="1" bestFit="1" customWidth="1"/>
    <col min="329" max="329" width="6.5546875" style="1" bestFit="1" customWidth="1"/>
    <col min="330" max="330" width="6" style="1" bestFit="1" customWidth="1"/>
    <col min="331" max="331" width="6.6640625" style="1" bestFit="1" customWidth="1"/>
    <col min="332" max="332" width="6.109375" style="1" bestFit="1" customWidth="1"/>
    <col min="333" max="333" width="6.88671875" style="1" bestFit="1" customWidth="1"/>
    <col min="334" max="334" width="6.44140625" style="1" bestFit="1" customWidth="1"/>
    <col min="335" max="335" width="7" style="1" bestFit="1" customWidth="1"/>
    <col min="336" max="336" width="6.109375" style="1" bestFit="1" customWidth="1"/>
    <col min="337" max="337" width="5.6640625" style="1" bestFit="1" customWidth="1"/>
    <col min="338" max="339" width="6.5546875" style="1" bestFit="1" customWidth="1"/>
    <col min="340" max="340" width="6.109375" style="1" bestFit="1" customWidth="1"/>
    <col min="341" max="341" width="6.5546875" style="1" bestFit="1" customWidth="1"/>
    <col min="342" max="16384" width="7.5546875" style="1"/>
  </cols>
  <sheetData>
    <row r="1" spans="1:343" ht="13.95" customHeight="1"/>
    <row r="2" spans="1:343" ht="13.8">
      <c r="A2" s="47"/>
      <c r="B2" s="356" t="s">
        <v>317</v>
      </c>
    </row>
    <row r="3" spans="1:343" ht="14.4">
      <c r="B3" s="357" t="s">
        <v>318</v>
      </c>
      <c r="E3" s="319" t="s">
        <v>312</v>
      </c>
    </row>
    <row r="4" spans="1:343" ht="13.8">
      <c r="B4" s="4" t="s">
        <v>346</v>
      </c>
    </row>
    <row r="5" spans="1:343" ht="13.8">
      <c r="B5" s="4" t="s">
        <v>1</v>
      </c>
    </row>
    <row r="6" spans="1:343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N6" s="45" t="s">
        <v>2</v>
      </c>
      <c r="GQ6" s="358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</row>
    <row r="7" spans="1:343" ht="13.8">
      <c r="B7" s="8"/>
      <c r="C7" s="422" t="s">
        <v>359</v>
      </c>
      <c r="D7" s="422" t="s" cm="1">
        <v>360</v>
      </c>
      <c r="E7" s="423" t="s" cm="1">
        <v>361</v>
      </c>
      <c r="F7" s="423">
        <v>0</v>
      </c>
      <c r="G7" s="7"/>
      <c r="H7" s="422" t="s">
        <v>362</v>
      </c>
      <c r="I7" s="423" t="s">
        <v>363</v>
      </c>
      <c r="J7" s="42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N7" s="28"/>
      <c r="GO7" s="28"/>
      <c r="GQ7" s="358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</row>
    <row r="8" spans="1:343" ht="13.8">
      <c r="B8" s="10"/>
      <c r="C8" s="422"/>
      <c r="D8" s="422">
        <v>0</v>
      </c>
      <c r="E8" s="234" t="s">
        <v>3</v>
      </c>
      <c r="F8" s="234" t="s">
        <v>4</v>
      </c>
      <c r="G8" s="11" t="e">
        <f>#REF!</f>
        <v>#REF!</v>
      </c>
      <c r="H8" s="422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3"/>
      <c r="GN8" s="417">
        <v>2022</v>
      </c>
      <c r="GO8" s="417">
        <v>2023</v>
      </c>
      <c r="GP8" s="417" t="s">
        <v>377</v>
      </c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</row>
    <row r="9" spans="1:343" ht="13.8">
      <c r="A9" s="360"/>
      <c r="B9" s="24" t="s">
        <v>64</v>
      </c>
      <c r="C9" s="25">
        <v>1147.841101344693</v>
      </c>
      <c r="D9" s="25">
        <v>1190.2581167034707</v>
      </c>
      <c r="E9" s="25">
        <v>-42.417015358777689</v>
      </c>
      <c r="F9" s="26">
        <v>-3.563682092440211E-2</v>
      </c>
      <c r="G9" s="27"/>
      <c r="H9" s="25">
        <v>1203.8318100994697</v>
      </c>
      <c r="I9" s="25">
        <v>-13.573693395999044</v>
      </c>
      <c r="J9" s="26">
        <v>-1.1275406815240646E-2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7"/>
      <c r="GN9" s="25">
        <v>4700.9421997354812</v>
      </c>
      <c r="GO9" s="25">
        <v>4901.6075720095632</v>
      </c>
      <c r="GP9" s="25">
        <v>1147.841101344693</v>
      </c>
      <c r="GQ9" s="17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  <c r="LW9" s="361"/>
      <c r="LX9" s="361"/>
      <c r="LY9" s="361"/>
      <c r="LZ9" s="361"/>
      <c r="MA9" s="361"/>
      <c r="MB9" s="361"/>
      <c r="MC9" s="361"/>
      <c r="MD9" s="361"/>
      <c r="ME9" s="361"/>
    </row>
    <row r="10" spans="1:343" ht="13.8">
      <c r="A10" s="360"/>
      <c r="B10" s="362" t="s">
        <v>82</v>
      </c>
      <c r="C10" s="25">
        <v>1147.841101344693</v>
      </c>
      <c r="D10" s="25">
        <v>1190.2581167034705</v>
      </c>
      <c r="E10" s="25">
        <v>-42.417015358777462</v>
      </c>
      <c r="F10" s="26">
        <v>-3.5636820924401923E-2</v>
      </c>
      <c r="G10" s="27"/>
      <c r="H10" s="25">
        <v>1200.1775824649362</v>
      </c>
      <c r="I10" s="25">
        <v>-1200.1775824649362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7"/>
      <c r="GN10" s="25">
        <v>4697.2879721009476</v>
      </c>
      <c r="GO10" s="25">
        <v>4901.6075720095632</v>
      </c>
      <c r="GP10" s="25">
        <v>1147.841101344693</v>
      </c>
      <c r="GQ10" s="17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  <c r="LW10" s="361"/>
      <c r="LX10" s="361"/>
      <c r="LY10" s="361"/>
      <c r="LZ10" s="361"/>
      <c r="MA10" s="361"/>
      <c r="MB10" s="361"/>
      <c r="MC10" s="361"/>
      <c r="MD10" s="361"/>
      <c r="ME10" s="361"/>
    </row>
    <row r="11" spans="1:343" ht="13.8">
      <c r="A11" s="360"/>
      <c r="B11" s="18" t="s">
        <v>18</v>
      </c>
      <c r="C11" s="19">
        <v>382.61370044823104</v>
      </c>
      <c r="D11" s="19">
        <v>396.75270556782351</v>
      </c>
      <c r="E11" s="19">
        <v>-14.139005119592468</v>
      </c>
      <c r="F11" s="20">
        <v>-3.5636820924401874E-2</v>
      </c>
      <c r="G11" s="19"/>
      <c r="H11" s="19">
        <v>401.27727003315658</v>
      </c>
      <c r="I11" s="19">
        <v>-4.5245644653330714</v>
      </c>
      <c r="J11" s="20">
        <v>-1.1275406815240788E-2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/>
      <c r="GN11" s="19">
        <v>1566.9807332451603</v>
      </c>
      <c r="GO11" s="19">
        <v>1633.8691906698546</v>
      </c>
      <c r="GP11" s="19">
        <v>382.61370044823104</v>
      </c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  <c r="LY11" s="361"/>
      <c r="LZ11" s="361"/>
      <c r="MA11" s="361"/>
      <c r="MB11" s="361"/>
      <c r="MC11" s="361"/>
      <c r="MD11" s="361"/>
      <c r="ME11" s="361"/>
    </row>
    <row r="12" spans="1:343" ht="13.8">
      <c r="A12" s="360"/>
      <c r="B12" s="18" t="s">
        <v>19</v>
      </c>
      <c r="C12" s="19">
        <v>382.61370044823104</v>
      </c>
      <c r="D12" s="19">
        <v>396.75270556782351</v>
      </c>
      <c r="E12" s="19">
        <v>-14.139005119592468</v>
      </c>
      <c r="F12" s="20">
        <v>-3.5636820924401874E-2</v>
      </c>
      <c r="G12" s="19"/>
      <c r="H12" s="19">
        <v>401.27727003315658</v>
      </c>
      <c r="I12" s="19">
        <v>-4.5245644653330714</v>
      </c>
      <c r="J12" s="20">
        <v>-1.1275406815240788E-2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/>
      <c r="GN12" s="19">
        <v>1566.9807332451603</v>
      </c>
      <c r="GO12" s="19">
        <v>1633.8691906698546</v>
      </c>
      <c r="GP12" s="19">
        <v>382.61370044823104</v>
      </c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  <c r="LY12" s="361"/>
      <c r="LZ12" s="361"/>
      <c r="MA12" s="361"/>
      <c r="MB12" s="361"/>
      <c r="MC12" s="361"/>
      <c r="MD12" s="361"/>
      <c r="ME12" s="361"/>
    </row>
    <row r="13" spans="1:343" ht="13.8">
      <c r="A13" s="360"/>
      <c r="B13" s="18" t="s">
        <v>20</v>
      </c>
      <c r="C13" s="19">
        <v>382.61370044823104</v>
      </c>
      <c r="D13" s="19">
        <v>396.75270556782351</v>
      </c>
      <c r="E13" s="19">
        <v>-14.139005119592468</v>
      </c>
      <c r="F13" s="20">
        <v>-3.5636820924401874E-2</v>
      </c>
      <c r="G13" s="19"/>
      <c r="H13" s="19">
        <v>397.62304239862317</v>
      </c>
      <c r="I13" s="19">
        <v>-0.8703368307996584</v>
      </c>
      <c r="J13" s="20">
        <v>-2.188849080650443E-3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/>
      <c r="GN13" s="19">
        <v>1563.326505610627</v>
      </c>
      <c r="GO13" s="19">
        <v>1633.8691906698546</v>
      </c>
      <c r="GP13" s="19">
        <v>382.61370044823104</v>
      </c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  <c r="LY13" s="361"/>
      <c r="LZ13" s="361"/>
      <c r="MA13" s="361"/>
      <c r="MB13" s="361"/>
      <c r="MC13" s="361"/>
      <c r="MD13" s="361"/>
      <c r="ME13" s="361"/>
    </row>
    <row r="14" spans="1:343" s="28" customFormat="1" ht="13.8">
      <c r="A14" s="363"/>
      <c r="B14" s="364" t="s">
        <v>61</v>
      </c>
      <c r="C14" s="27">
        <v>0</v>
      </c>
      <c r="D14" s="27">
        <v>0</v>
      </c>
      <c r="E14" s="27">
        <v>0</v>
      </c>
      <c r="F14" s="365">
        <v>0</v>
      </c>
      <c r="G14" s="27"/>
      <c r="H14" s="27">
        <v>3.6542276345333669</v>
      </c>
      <c r="I14" s="27">
        <v>-3.6542276345333669</v>
      </c>
      <c r="J14" s="365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/>
      <c r="GN14" s="27">
        <v>3.6542276345333669</v>
      </c>
      <c r="GO14" s="19">
        <v>0</v>
      </c>
      <c r="GP14" s="19">
        <v>0</v>
      </c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  <c r="LW14" s="366"/>
      <c r="LX14" s="366"/>
      <c r="LY14" s="366"/>
      <c r="LZ14" s="366"/>
      <c r="MA14" s="366"/>
      <c r="MB14" s="366"/>
      <c r="MC14" s="366"/>
      <c r="MD14" s="366"/>
      <c r="ME14" s="366"/>
    </row>
    <row r="15" spans="1:343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  <c r="LW15" s="361"/>
      <c r="LX15" s="361"/>
      <c r="LY15" s="361"/>
      <c r="LZ15" s="361"/>
      <c r="MA15" s="361"/>
      <c r="MB15" s="361"/>
      <c r="MC15" s="361"/>
      <c r="MD15" s="361"/>
      <c r="ME15" s="361"/>
    </row>
    <row r="16" spans="1:343" ht="13.8">
      <c r="A16" s="360"/>
      <c r="B16" s="24" t="s">
        <v>65</v>
      </c>
      <c r="C16" s="31">
        <v>13.058131862337996</v>
      </c>
      <c r="D16" s="31">
        <v>15.626602945141837</v>
      </c>
      <c r="E16" s="31">
        <v>-2.5684710828038408</v>
      </c>
      <c r="F16" s="26">
        <v>-0.16436528731296357</v>
      </c>
      <c r="G16" s="27"/>
      <c r="H16" s="31">
        <v>15.334971593453664</v>
      </c>
      <c r="I16" s="31">
        <v>0.29163135168817256</v>
      </c>
      <c r="J16" s="26">
        <v>1.9017404102180852E-2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N16" s="31">
        <v>17.030487354180984</v>
      </c>
      <c r="GO16" s="31">
        <v>13.261882689575341</v>
      </c>
      <c r="GP16" s="31">
        <v>13.058131862337993</v>
      </c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  <c r="LW16" s="361"/>
      <c r="LX16" s="361"/>
      <c r="LY16" s="361"/>
      <c r="LZ16" s="361"/>
      <c r="MA16" s="361"/>
      <c r="MB16" s="361"/>
      <c r="MC16" s="361"/>
      <c r="MD16" s="361"/>
      <c r="ME16" s="361"/>
    </row>
    <row r="17" spans="1:406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  <c r="LW17" s="361"/>
      <c r="LX17" s="361"/>
      <c r="LY17" s="361"/>
      <c r="LZ17" s="361"/>
      <c r="MA17" s="361"/>
      <c r="MB17" s="361"/>
      <c r="MC17" s="361"/>
      <c r="MD17" s="361"/>
      <c r="ME17" s="361"/>
    </row>
    <row r="18" spans="1:406" ht="13.8">
      <c r="A18" s="360"/>
      <c r="B18" s="24" t="s">
        <v>66</v>
      </c>
      <c r="C18" s="25">
        <v>149.88660458370273</v>
      </c>
      <c r="D18" s="25">
        <v>185.99690991957431</v>
      </c>
      <c r="E18" s="25">
        <v>-36.110305335871573</v>
      </c>
      <c r="F18" s="26">
        <v>-0.19414465192720562</v>
      </c>
      <c r="G18" s="27"/>
      <c r="H18" s="25">
        <v>184.60726611171273</v>
      </c>
      <c r="I18" s="25">
        <v>1.3896438078615745</v>
      </c>
      <c r="J18" s="26">
        <v>7.5275683191183239E-3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7"/>
      <c r="GN18" s="25">
        <v>800.59336685330845</v>
      </c>
      <c r="GO18" s="25">
        <v>650.04544610325047</v>
      </c>
      <c r="GP18" s="25">
        <v>149.88660458370271</v>
      </c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  <c r="LW18" s="361"/>
      <c r="LX18" s="361"/>
      <c r="LY18" s="361"/>
      <c r="LZ18" s="361"/>
      <c r="MA18" s="361"/>
      <c r="MB18" s="361"/>
      <c r="MC18" s="361"/>
      <c r="MD18" s="361"/>
      <c r="ME18" s="361"/>
    </row>
    <row r="19" spans="1:406" ht="13.8">
      <c r="A19" s="360"/>
      <c r="B19" s="362" t="s">
        <v>82</v>
      </c>
      <c r="C19" s="25">
        <v>149.88660458370271</v>
      </c>
      <c r="D19" s="25">
        <v>185.20044504712413</v>
      </c>
      <c r="E19" s="25">
        <v>-35.313840463421428</v>
      </c>
      <c r="F19" s="26">
        <v>-0.19067902593017982</v>
      </c>
      <c r="G19" s="27"/>
      <c r="H19" s="25">
        <v>182.26480125051359</v>
      </c>
      <c r="I19" s="25">
        <v>-182.26480125051359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7"/>
      <c r="GN19" s="25">
        <v>798.24704250804825</v>
      </c>
      <c r="GO19" s="25">
        <v>649.04136625384251</v>
      </c>
      <c r="GP19" s="25">
        <v>149.88660458370271</v>
      </c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  <c r="LW19" s="361"/>
      <c r="LX19" s="361"/>
      <c r="LY19" s="361"/>
      <c r="LZ19" s="361"/>
      <c r="MA19" s="361"/>
      <c r="MB19" s="361"/>
      <c r="MC19" s="361"/>
      <c r="MD19" s="361"/>
      <c r="ME19" s="361"/>
    </row>
    <row r="20" spans="1:406" ht="13.8">
      <c r="A20" s="360"/>
      <c r="B20" s="18" t="s">
        <v>18</v>
      </c>
      <c r="C20" s="19">
        <v>51.674032527418703</v>
      </c>
      <c r="D20" s="19">
        <v>63.84130560515019</v>
      </c>
      <c r="E20" s="19">
        <v>-12.167273077731487</v>
      </c>
      <c r="F20" s="20">
        <v>-0.19058621941387632</v>
      </c>
      <c r="G20" s="19"/>
      <c r="H20" s="19">
        <v>62.919273416108268</v>
      </c>
      <c r="I20" s="19">
        <v>0.92203218904192141</v>
      </c>
      <c r="J20" s="20">
        <v>1.465420909971709E-2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/>
      <c r="GN20" s="19">
        <v>275.45534529899152</v>
      </c>
      <c r="GO20" s="19">
        <v>224.20119774599061</v>
      </c>
      <c r="GP20" s="19">
        <v>51.674032527418703</v>
      </c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  <c r="LW20" s="361"/>
      <c r="LX20" s="361"/>
      <c r="LY20" s="361"/>
      <c r="LZ20" s="361"/>
      <c r="MA20" s="361"/>
      <c r="MB20" s="361"/>
      <c r="MC20" s="361"/>
      <c r="MD20" s="361"/>
      <c r="ME20" s="361"/>
    </row>
    <row r="21" spans="1:406" ht="13.8">
      <c r="A21" s="360"/>
      <c r="B21" s="18" t="s">
        <v>19</v>
      </c>
      <c r="C21" s="19">
        <v>49.171579319449208</v>
      </c>
      <c r="D21" s="19">
        <v>60.570486989743401</v>
      </c>
      <c r="E21" s="19">
        <v>-11.398907670294193</v>
      </c>
      <c r="F21" s="20">
        <v>-0.18819243887248929</v>
      </c>
      <c r="G21" s="19"/>
      <c r="H21" s="19">
        <v>59.710092128135642</v>
      </c>
      <c r="I21" s="19">
        <v>0.8603948616077588</v>
      </c>
      <c r="J21" s="20">
        <v>1.4409538336691615E-2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/>
      <c r="GN21" s="19">
        <v>261.49999068553745</v>
      </c>
      <c r="GO21" s="19">
        <v>212.51225869837958</v>
      </c>
      <c r="GP21" s="19">
        <v>49.171579319449208</v>
      </c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  <c r="LW21" s="361"/>
      <c r="LX21" s="361"/>
      <c r="LY21" s="361"/>
      <c r="LZ21" s="361"/>
      <c r="MA21" s="361"/>
      <c r="MB21" s="361"/>
      <c r="MC21" s="361"/>
      <c r="MD21" s="361"/>
      <c r="ME21" s="361"/>
    </row>
    <row r="22" spans="1:406" ht="13.8">
      <c r="A22" s="360"/>
      <c r="B22" s="18" t="s">
        <v>20</v>
      </c>
      <c r="C22" s="19">
        <v>49.040992736834809</v>
      </c>
      <c r="D22" s="19">
        <v>60.788652452230544</v>
      </c>
      <c r="E22" s="19">
        <v>-11.747659715395734</v>
      </c>
      <c r="F22" s="20">
        <v>-0.19325415585791081</v>
      </c>
      <c r="G22" s="19"/>
      <c r="H22" s="19">
        <v>59.635435706269675</v>
      </c>
      <c r="I22" s="19">
        <v>1.1532167459608686</v>
      </c>
      <c r="J22" s="20">
        <v>1.9337776815129853E-2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/>
      <c r="GN22" s="19">
        <v>261.29170652351928</v>
      </c>
      <c r="GO22" s="19">
        <v>212.32790980947235</v>
      </c>
      <c r="GP22" s="19">
        <v>49.040992736834809</v>
      </c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  <c r="LW22" s="361"/>
      <c r="LX22" s="361"/>
      <c r="LY22" s="361"/>
      <c r="LZ22" s="361"/>
      <c r="MA22" s="361"/>
      <c r="MB22" s="361"/>
      <c r="MC22" s="361"/>
      <c r="MD22" s="361"/>
      <c r="ME22" s="361"/>
    </row>
    <row r="23" spans="1:406" s="28" customFormat="1" ht="13.8">
      <c r="A23" s="363"/>
      <c r="B23" s="364" t="s">
        <v>67</v>
      </c>
      <c r="C23" s="27">
        <v>0</v>
      </c>
      <c r="D23" s="27">
        <v>0.7964648724501634</v>
      </c>
      <c r="E23" s="27">
        <v>-0.7964648724501634</v>
      </c>
      <c r="F23" s="365">
        <v>-1</v>
      </c>
      <c r="G23" s="27"/>
      <c r="H23" s="27">
        <v>2.3424648611991272</v>
      </c>
      <c r="I23" s="27">
        <v>-1.5459999887489637</v>
      </c>
      <c r="J23" s="365">
        <v>-0.65998855067458873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/>
      <c r="GN23" s="27">
        <v>2.3463243452602049</v>
      </c>
      <c r="GO23" s="27">
        <v>1.0040798494079173</v>
      </c>
      <c r="GP23" s="27">
        <v>0</v>
      </c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  <c r="LW23" s="366"/>
      <c r="LX23" s="366"/>
      <c r="LY23" s="366"/>
      <c r="LZ23" s="366"/>
      <c r="MA23" s="366"/>
      <c r="MB23" s="366"/>
      <c r="MC23" s="366"/>
      <c r="MD23" s="366"/>
      <c r="ME23" s="366"/>
    </row>
    <row r="24" spans="1:406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  <c r="LW24" s="361"/>
      <c r="LX24" s="361"/>
      <c r="LY24" s="361"/>
      <c r="LZ24" s="361"/>
      <c r="MA24" s="361"/>
      <c r="MB24" s="361"/>
      <c r="MC24" s="361"/>
      <c r="MD24" s="361"/>
      <c r="ME24" s="361"/>
    </row>
    <row r="25" spans="1:406" s="28" customFormat="1" ht="13.8">
      <c r="A25" s="360"/>
      <c r="B25" s="24" t="s">
        <v>38</v>
      </c>
      <c r="C25" s="25">
        <v>0.37212920394088056</v>
      </c>
      <c r="D25" s="25">
        <v>10.072252027673329</v>
      </c>
      <c r="E25" s="25">
        <v>-9.7001228237324479</v>
      </c>
      <c r="F25" s="26">
        <v>-0.96305402178991717</v>
      </c>
      <c r="G25" s="27"/>
      <c r="H25" s="25">
        <v>0.96359718751155699</v>
      </c>
      <c r="I25" s="25">
        <v>9.1086548401617726</v>
      </c>
      <c r="J25" s="26">
        <v>9.4527619613382559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7"/>
      <c r="GN25" s="25">
        <v>12.669569864450066</v>
      </c>
      <c r="GO25" s="25">
        <v>155.27956169661121</v>
      </c>
      <c r="GP25" s="25">
        <v>0.37212920394088056</v>
      </c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  <c r="NR25" s="366"/>
      <c r="NS25" s="366"/>
      <c r="NT25" s="366"/>
      <c r="NU25" s="366"/>
      <c r="NV25" s="366"/>
      <c r="NW25" s="366"/>
      <c r="NX25" s="366"/>
      <c r="NY25" s="366"/>
      <c r="NZ25" s="366"/>
    </row>
    <row r="26" spans="1:406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  <c r="OH26" s="361"/>
      <c r="OI26" s="361"/>
      <c r="OJ26" s="361"/>
      <c r="OK26" s="361"/>
      <c r="OL26" s="361"/>
      <c r="OM26" s="361"/>
      <c r="ON26" s="361"/>
      <c r="OO26" s="361"/>
      <c r="OP26" s="361"/>
    </row>
    <row r="27" spans="1:406" ht="13.8">
      <c r="A27" s="360"/>
      <c r="B27" s="24" t="s">
        <v>39</v>
      </c>
      <c r="C27" s="25">
        <v>72.236270788065823</v>
      </c>
      <c r="D27" s="25">
        <v>126.67936932755231</v>
      </c>
      <c r="E27" s="25">
        <v>-54.443098539486485</v>
      </c>
      <c r="F27" s="26">
        <v>-0.42977083662860727</v>
      </c>
      <c r="G27" s="27"/>
      <c r="H27" s="25">
        <v>49.303381648637782</v>
      </c>
      <c r="I27" s="25">
        <v>77.375987678914527</v>
      </c>
      <c r="J27" s="26">
        <v>1.5693850014251989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7"/>
      <c r="GN27" s="25">
        <v>479.15265358831795</v>
      </c>
      <c r="GO27" s="25">
        <v>399.61704361906595</v>
      </c>
      <c r="GP27" s="25">
        <v>66.152313802066729</v>
      </c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  <c r="NR27" s="359"/>
      <c r="NS27" s="359"/>
      <c r="NT27" s="359"/>
      <c r="NU27" s="359"/>
      <c r="NV27" s="359"/>
      <c r="NW27" s="359"/>
      <c r="NX27" s="359"/>
      <c r="NY27" s="359"/>
      <c r="NZ27" s="359"/>
    </row>
    <row r="28" spans="1:406" ht="13.8">
      <c r="A28" s="360"/>
      <c r="B28" s="18" t="s">
        <v>319</v>
      </c>
      <c r="C28" s="27">
        <v>6.0839569859990998</v>
      </c>
      <c r="D28" s="27">
        <v>10.36685097145606</v>
      </c>
      <c r="E28" s="27">
        <v>-4.2828939854569601</v>
      </c>
      <c r="F28" s="365">
        <v>-0.41313355398369472</v>
      </c>
      <c r="G28" s="27"/>
      <c r="H28" s="27">
        <v>1.8832984130891108</v>
      </c>
      <c r="I28" s="27">
        <v>8.4835525583669487</v>
      </c>
      <c r="J28" s="365">
        <v>4.5046247049354564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27"/>
      <c r="GN28" s="27">
        <v>0</v>
      </c>
      <c r="GO28" s="27">
        <v>0</v>
      </c>
      <c r="GP28" s="27">
        <v>0</v>
      </c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  <c r="NR28" s="359"/>
      <c r="NS28" s="359"/>
      <c r="NT28" s="359"/>
      <c r="NU28" s="359"/>
      <c r="NV28" s="359"/>
      <c r="NW28" s="359"/>
      <c r="NX28" s="359"/>
      <c r="NY28" s="359"/>
      <c r="NZ28" s="359"/>
    </row>
    <row r="29" spans="1:406" ht="13.8">
      <c r="A29" s="360"/>
      <c r="B29" s="18" t="s">
        <v>68</v>
      </c>
      <c r="C29" s="19">
        <v>4.4889622984845534</v>
      </c>
      <c r="D29" s="19">
        <v>4.2543454170452595</v>
      </c>
      <c r="E29" s="19">
        <v>0.23461688143929393</v>
      </c>
      <c r="F29" s="20">
        <v>5.5147586394675201E-2</v>
      </c>
      <c r="G29" s="19"/>
      <c r="H29" s="19">
        <v>2.224413760331494</v>
      </c>
      <c r="I29" s="19">
        <v>2.0299316567137655</v>
      </c>
      <c r="J29" s="20">
        <v>0.91256927686477463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/>
      <c r="GN29" s="19">
        <v>11.78456922890121</v>
      </c>
      <c r="GO29" s="19">
        <v>15.614035668003432</v>
      </c>
      <c r="GP29" s="19">
        <v>4.4889622984845534</v>
      </c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</row>
    <row r="30" spans="1:406" ht="13.8">
      <c r="A30" s="360"/>
      <c r="B30" s="18" t="s">
        <v>69</v>
      </c>
      <c r="C30" s="19">
        <v>14.783140104984508</v>
      </c>
      <c r="D30" s="19">
        <v>11.262430296207146</v>
      </c>
      <c r="E30" s="19">
        <v>3.5207098087773616</v>
      </c>
      <c r="F30" s="20">
        <v>0.31260657923565865</v>
      </c>
      <c r="G30" s="19"/>
      <c r="H30" s="19">
        <v>11.02475126480501</v>
      </c>
      <c r="I30" s="19">
        <v>0.23767903140213598</v>
      </c>
      <c r="J30" s="20">
        <v>2.155867517491241E-2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/>
      <c r="GN30" s="19">
        <v>40.863585995340422</v>
      </c>
      <c r="GO30" s="19">
        <v>88.520285163484488</v>
      </c>
      <c r="GP30" s="19">
        <v>14.783140104984508</v>
      </c>
      <c r="GQ30" s="17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  <c r="LW30" s="361"/>
      <c r="LX30" s="361"/>
      <c r="LY30" s="361"/>
      <c r="LZ30" s="361"/>
      <c r="MA30" s="361"/>
      <c r="MB30" s="361"/>
      <c r="MC30" s="361"/>
      <c r="MD30" s="361"/>
      <c r="ME30" s="361"/>
    </row>
    <row r="31" spans="1:406" ht="13.8">
      <c r="A31" s="360"/>
      <c r="B31" s="18" t="s">
        <v>70</v>
      </c>
      <c r="C31" s="19">
        <v>45.80765361770429</v>
      </c>
      <c r="D31" s="19">
        <v>99.975897202901336</v>
      </c>
      <c r="E31" s="19">
        <v>-54.168243585197047</v>
      </c>
      <c r="F31" s="20">
        <v>-0.54181302794675057</v>
      </c>
      <c r="G31" s="19"/>
      <c r="H31" s="19">
        <v>34.046115997944987</v>
      </c>
      <c r="I31" s="19">
        <v>65.929781204956356</v>
      </c>
      <c r="J31" s="20">
        <v>1.9364846553696715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416">
        <v>10.693620141791378</v>
      </c>
      <c r="GB31" s="416">
        <v>39.475542541060889</v>
      </c>
      <c r="GC31" s="416">
        <v>10.738519406204388</v>
      </c>
      <c r="GD31" s="416">
        <v>0.87563824494387466</v>
      </c>
      <c r="GE31" s="416">
        <v>27.732567365026608</v>
      </c>
      <c r="GF31" s="416">
        <v>17.100704159171922</v>
      </c>
      <c r="GG31" s="416">
        <v>17.565594366668883</v>
      </c>
      <c r="GH31" s="416">
        <v>33.986991052499064</v>
      </c>
      <c r="GI31" s="416">
        <v>22.804445614060594</v>
      </c>
      <c r="GJ31" s="416">
        <v>20.557445920022406</v>
      </c>
      <c r="GK31" s="416">
        <v>14.788497256415841</v>
      </c>
      <c r="GL31" s="416">
        <v>10.461710441266042</v>
      </c>
      <c r="GM31" s="19"/>
      <c r="GN31" s="19">
        <v>421.59452467230898</v>
      </c>
      <c r="GO31" s="19">
        <v>280.94952009432888</v>
      </c>
      <c r="GP31" s="19">
        <v>45.80765361770429</v>
      </c>
      <c r="GQ31" s="17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  <c r="LW31" s="361"/>
      <c r="LX31" s="361"/>
      <c r="LY31" s="361"/>
      <c r="LZ31" s="361"/>
      <c r="MA31" s="361"/>
      <c r="MB31" s="361"/>
      <c r="MC31" s="361"/>
      <c r="MD31" s="361"/>
      <c r="ME31" s="361"/>
    </row>
    <row r="32" spans="1:406" ht="13.8">
      <c r="A32" s="360"/>
      <c r="B32" s="18" t="s">
        <v>71</v>
      </c>
      <c r="C32" s="19">
        <v>1.0725577808933728</v>
      </c>
      <c r="D32" s="19">
        <v>0.81984543994250636</v>
      </c>
      <c r="E32" s="19">
        <v>0.25271234095086648</v>
      </c>
      <c r="F32" s="20">
        <v>0.3082438818816734</v>
      </c>
      <c r="G32" s="19"/>
      <c r="H32" s="19">
        <v>0.12480221246718469</v>
      </c>
      <c r="I32" s="19">
        <v>0.69504322747532166</v>
      </c>
      <c r="J32" s="20">
        <v>5.5691578998094711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/>
      <c r="GN32" s="19">
        <v>4.9099736917673091</v>
      </c>
      <c r="GO32" s="19">
        <v>14.533202693249148</v>
      </c>
      <c r="GP32" s="19">
        <v>1.0725577808933728</v>
      </c>
      <c r="GQ32" s="17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  <c r="LW32" s="361"/>
      <c r="LX32" s="361"/>
      <c r="LY32" s="361"/>
      <c r="LZ32" s="361"/>
      <c r="MA32" s="361"/>
      <c r="MB32" s="361"/>
      <c r="MC32" s="361"/>
      <c r="MD32" s="361"/>
      <c r="ME32" s="361"/>
    </row>
    <row r="33" spans="1:343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7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  <c r="LW33" s="361"/>
      <c r="LX33" s="361"/>
      <c r="LY33" s="361"/>
      <c r="LZ33" s="361"/>
      <c r="MA33" s="361"/>
      <c r="MB33" s="361"/>
      <c r="MC33" s="361"/>
      <c r="MD33" s="361"/>
      <c r="ME33" s="361"/>
    </row>
    <row r="34" spans="1:343" ht="13.8">
      <c r="A34" s="360"/>
      <c r="B34" s="24" t="s">
        <v>72</v>
      </c>
      <c r="C34" s="25">
        <v>28.683848051491513</v>
      </c>
      <c r="D34" s="25">
        <v>0.2848725121073471</v>
      </c>
      <c r="E34" s="25">
        <v>28.398975539384164</v>
      </c>
      <c r="F34" s="26">
        <v>99.69012218589458</v>
      </c>
      <c r="G34" s="27"/>
      <c r="H34" s="25">
        <v>2.9186742103725086E-2</v>
      </c>
      <c r="I34" s="25">
        <v>0.25568577000362203</v>
      </c>
      <c r="J34" s="26">
        <v>8.7603395094579266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7"/>
      <c r="GN34" s="25">
        <v>0.88495674815840064</v>
      </c>
      <c r="GO34" s="25">
        <v>0.92792581359524595</v>
      </c>
      <c r="GP34" s="25">
        <v>0</v>
      </c>
      <c r="GQ34" s="17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  <c r="LW34" s="361"/>
      <c r="LX34" s="361"/>
      <c r="LY34" s="361"/>
      <c r="LZ34" s="361"/>
      <c r="MA34" s="361"/>
      <c r="MB34" s="361"/>
      <c r="MC34" s="361"/>
      <c r="MD34" s="361"/>
      <c r="ME34" s="361"/>
    </row>
    <row r="35" spans="1:343" ht="13.8">
      <c r="A35" s="360"/>
      <c r="B35" s="18" t="s">
        <v>73</v>
      </c>
      <c r="C35" s="19">
        <v>28.683848051491513</v>
      </c>
      <c r="D35" s="19">
        <v>0.2848725121073471</v>
      </c>
      <c r="E35" s="19">
        <v>28.398975539384164</v>
      </c>
      <c r="F35" s="20">
        <v>99.69012218589458</v>
      </c>
      <c r="G35" s="19"/>
      <c r="H35" s="19">
        <v>2.9186742103725086E-2</v>
      </c>
      <c r="I35" s="19">
        <v>0.25568577000362203</v>
      </c>
      <c r="J35" s="20">
        <v>8.7603395094579266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/>
      <c r="GN35" s="19">
        <v>0.88495674815840064</v>
      </c>
      <c r="GO35" s="19">
        <v>0.92792581359524595</v>
      </c>
      <c r="GP35" s="19">
        <v>0</v>
      </c>
      <c r="GQ35" s="17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  <c r="LW35" s="361"/>
      <c r="LX35" s="361"/>
      <c r="LY35" s="361"/>
      <c r="LZ35" s="361"/>
      <c r="MA35" s="361"/>
      <c r="MB35" s="361"/>
      <c r="MC35" s="361"/>
      <c r="MD35" s="361"/>
      <c r="ME35" s="361"/>
    </row>
    <row r="36" spans="1:343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7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  <c r="LW36" s="361"/>
      <c r="LX36" s="361"/>
      <c r="LY36" s="361"/>
      <c r="LZ36" s="361"/>
      <c r="MA36" s="361"/>
      <c r="MB36" s="361"/>
      <c r="MC36" s="361"/>
      <c r="MD36" s="361"/>
      <c r="ME36" s="361"/>
    </row>
    <row r="37" spans="1:343" ht="13.8">
      <c r="A37" s="360"/>
      <c r="B37" s="24" t="s">
        <v>74</v>
      </c>
      <c r="C37" s="25">
        <v>2.3111643850912484</v>
      </c>
      <c r="D37" s="25">
        <v>0.45865334506297517</v>
      </c>
      <c r="E37" s="25">
        <v>1.8525110400282734</v>
      </c>
      <c r="F37" s="26">
        <v>4.0390221939271269</v>
      </c>
      <c r="G37" s="27"/>
      <c r="H37" s="25">
        <v>0.6842055152279336</v>
      </c>
      <c r="I37" s="25">
        <v>-0.22555217016495843</v>
      </c>
      <c r="J37" s="26">
        <v>-0.32965558614332252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7"/>
      <c r="GN37" s="25">
        <v>5.6361537489778302</v>
      </c>
      <c r="GO37" s="25">
        <v>4.2473872129769497</v>
      </c>
      <c r="GP37" s="25">
        <v>0</v>
      </c>
      <c r="GQ37" s="17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  <c r="LW37" s="361"/>
      <c r="LX37" s="361"/>
      <c r="LY37" s="361"/>
      <c r="LZ37" s="361"/>
      <c r="MA37" s="361"/>
      <c r="MB37" s="361"/>
      <c r="MC37" s="361"/>
      <c r="MD37" s="361"/>
      <c r="ME37" s="361"/>
    </row>
    <row r="38" spans="1:343" ht="13.8">
      <c r="A38" s="360"/>
      <c r="C38" s="19"/>
      <c r="D38" s="19"/>
      <c r="H38" s="19"/>
      <c r="GQ38" s="17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  <c r="LY38" s="361"/>
      <c r="LZ38" s="361"/>
      <c r="MA38" s="361"/>
      <c r="MB38" s="361"/>
      <c r="MC38" s="361"/>
      <c r="MD38" s="361"/>
      <c r="ME38" s="361"/>
    </row>
    <row r="39" spans="1:343" ht="13.8">
      <c r="A39" s="360"/>
      <c r="B39" s="24" t="s">
        <v>320</v>
      </c>
      <c r="C39" s="39">
        <v>431.66666666666669</v>
      </c>
      <c r="D39" s="39">
        <v>412</v>
      </c>
      <c r="E39" s="39">
        <v>19.666666666666686</v>
      </c>
      <c r="F39" s="26">
        <v>4.7734627831715254E-2</v>
      </c>
      <c r="G39" s="27"/>
      <c r="H39" s="39">
        <v>329.33333333333331</v>
      </c>
      <c r="I39" s="39">
        <v>82.666666666666686</v>
      </c>
      <c r="J39" s="26">
        <v>0.25101214574898795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N39" s="39">
        <v>363.33333333333331</v>
      </c>
      <c r="GO39" s="39">
        <v>422.16666666666669</v>
      </c>
      <c r="GP39" s="39">
        <v>431.66666666666669</v>
      </c>
      <c r="GQ39" s="17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  <c r="LY39" s="361"/>
      <c r="LZ39" s="361"/>
      <c r="MA39" s="361"/>
      <c r="MB39" s="361"/>
      <c r="MC39" s="361"/>
      <c r="MD39" s="361"/>
      <c r="ME39" s="361"/>
    </row>
    <row r="40" spans="1:343" ht="13.8">
      <c r="A40" s="360"/>
      <c r="B40" s="18" t="s">
        <v>321</v>
      </c>
      <c r="C40" s="40">
        <v>431.66666666666669</v>
      </c>
      <c r="D40" s="40">
        <v>412</v>
      </c>
      <c r="E40" s="40">
        <v>19.666666666666686</v>
      </c>
      <c r="F40" s="20">
        <v>4.7734627831715254E-2</v>
      </c>
      <c r="G40" s="19"/>
      <c r="H40" s="19">
        <v>329.33333333333331</v>
      </c>
      <c r="I40" s="40">
        <v>82.666666666666686</v>
      </c>
      <c r="J40" s="20">
        <v>0.25101214574898795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/>
      <c r="GN40" s="40">
        <v>363.33333333333331</v>
      </c>
      <c r="GO40" s="40">
        <v>422.16666666666669</v>
      </c>
      <c r="GP40" s="40">
        <v>431.66666666666669</v>
      </c>
      <c r="GQ40" s="17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  <c r="LW40" s="361"/>
      <c r="LX40" s="361"/>
      <c r="LY40" s="361"/>
      <c r="LZ40" s="361"/>
      <c r="MA40" s="361"/>
      <c r="MB40" s="361"/>
      <c r="MC40" s="361"/>
      <c r="MD40" s="361"/>
      <c r="ME40" s="361"/>
    </row>
    <row r="41" spans="1:343" ht="13.8">
      <c r="A41" s="360"/>
      <c r="B41" s="18" t="s">
        <v>79</v>
      </c>
      <c r="C41" s="40">
        <v>103.33333333333333</v>
      </c>
      <c r="D41" s="40">
        <v>100</v>
      </c>
      <c r="E41" s="40">
        <v>3.3333333333333286</v>
      </c>
      <c r="F41" s="20">
        <v>3.3333333333333284E-2</v>
      </c>
      <c r="G41" s="19"/>
      <c r="H41" s="40">
        <v>89</v>
      </c>
      <c r="I41" s="40">
        <v>11</v>
      </c>
      <c r="J41" s="20">
        <v>0.12359550561797752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/>
      <c r="GN41" s="40">
        <v>92</v>
      </c>
      <c r="GO41" s="40">
        <v>100.58333333333333</v>
      </c>
      <c r="GP41" s="40">
        <v>103.33333333333333</v>
      </c>
      <c r="GQ41" s="17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  <c r="LW41" s="361"/>
      <c r="LX41" s="361"/>
      <c r="LY41" s="361"/>
      <c r="LZ41" s="361"/>
      <c r="MA41" s="361"/>
      <c r="MB41" s="361"/>
      <c r="MC41" s="361"/>
      <c r="MD41" s="361"/>
      <c r="ME41" s="361"/>
    </row>
    <row r="42" spans="1:343" ht="13.8">
      <c r="A42" s="360"/>
      <c r="C42" s="19"/>
      <c r="GO42" s="19"/>
      <c r="GQ42" s="17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  <c r="LW42" s="361"/>
      <c r="LX42" s="361"/>
      <c r="LY42" s="361"/>
      <c r="LZ42" s="361"/>
      <c r="MA42" s="361"/>
      <c r="MB42" s="361"/>
      <c r="MC42" s="361"/>
      <c r="MD42" s="361"/>
      <c r="ME42" s="361"/>
    </row>
    <row r="43" spans="1:343" ht="13.8">
      <c r="A43" s="360"/>
      <c r="C43" s="19"/>
      <c r="GO43" s="19"/>
      <c r="GQ43" s="17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  <c r="LW43" s="361"/>
      <c r="LX43" s="361"/>
      <c r="LY43" s="361"/>
      <c r="LZ43" s="361"/>
      <c r="MA43" s="361"/>
      <c r="MB43" s="361"/>
      <c r="MC43" s="361"/>
      <c r="MD43" s="361"/>
      <c r="ME43" s="361"/>
    </row>
    <row r="44" spans="1:343" ht="13.8">
      <c r="A44" s="360"/>
      <c r="C44" s="19"/>
      <c r="GO44" s="27"/>
      <c r="GP44" s="28"/>
      <c r="GQ44" s="17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  <c r="LW44" s="361"/>
      <c r="LX44" s="361"/>
      <c r="LY44" s="361"/>
      <c r="LZ44" s="361"/>
      <c r="MA44" s="361"/>
      <c r="MB44" s="361"/>
      <c r="MC44" s="361"/>
      <c r="MD44" s="361"/>
      <c r="ME44" s="361"/>
    </row>
    <row r="45" spans="1:343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9"/>
      <c r="GP45" s="1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  <c r="LY45" s="366"/>
      <c r="LZ45" s="366"/>
      <c r="MA45" s="366"/>
      <c r="MB45" s="366"/>
      <c r="MC45" s="366"/>
      <c r="MD45" s="366"/>
      <c r="ME45" s="366"/>
    </row>
    <row r="46" spans="1:343" ht="13.8">
      <c r="A46" s="360"/>
      <c r="C46" s="19"/>
      <c r="GO46" s="1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  <c r="LY46" s="359"/>
      <c r="LZ46" s="359"/>
      <c r="MA46" s="359"/>
      <c r="MB46" s="359"/>
      <c r="MC46" s="359"/>
      <c r="MD46" s="359"/>
      <c r="ME46" s="359"/>
    </row>
    <row r="47" spans="1:343" ht="13.8">
      <c r="A47" s="360"/>
      <c r="C47" s="19"/>
      <c r="GO47" s="19"/>
    </row>
    <row r="48" spans="1:343" ht="13.8">
      <c r="A48" s="360"/>
      <c r="GO48" s="19"/>
      <c r="GQ48" s="17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  <c r="LW48" s="361"/>
      <c r="LX48" s="361"/>
      <c r="LY48" s="361"/>
      <c r="LZ48" s="361"/>
      <c r="MA48" s="361"/>
      <c r="MB48" s="361"/>
      <c r="MC48" s="361"/>
      <c r="MD48" s="361"/>
      <c r="ME48" s="361"/>
    </row>
    <row r="49" spans="1:343" ht="13.8">
      <c r="A49" s="360"/>
      <c r="GO49" s="19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  <c r="LW49" s="361"/>
      <c r="LX49" s="361"/>
      <c r="LY49" s="361"/>
      <c r="LZ49" s="361"/>
      <c r="MA49" s="361"/>
      <c r="MB49" s="361"/>
      <c r="MC49" s="361"/>
      <c r="MD49" s="361"/>
      <c r="ME49" s="361"/>
    </row>
    <row r="50" spans="1:343" ht="13.8">
      <c r="A50" s="360"/>
      <c r="GO50" s="19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  <c r="LW50" s="361"/>
      <c r="LX50" s="361"/>
      <c r="LY50" s="361"/>
      <c r="LZ50" s="361"/>
      <c r="MA50" s="361"/>
      <c r="MB50" s="361"/>
      <c r="MC50" s="361"/>
      <c r="MD50" s="361"/>
      <c r="ME50" s="361"/>
    </row>
    <row r="51" spans="1:343" ht="13.8">
      <c r="A51" s="360"/>
      <c r="GO51" s="25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  <c r="LW51" s="361"/>
      <c r="LX51" s="361"/>
      <c r="LY51" s="361"/>
      <c r="LZ51" s="361"/>
      <c r="MA51" s="361"/>
      <c r="MB51" s="361"/>
      <c r="MC51" s="361"/>
      <c r="MD51" s="361"/>
      <c r="ME51" s="361"/>
    </row>
    <row r="52" spans="1:343" ht="13.8">
      <c r="A52" s="360"/>
      <c r="GO52" s="19"/>
      <c r="GP52" s="19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  <c r="LY52" s="361"/>
      <c r="LZ52" s="361"/>
      <c r="MA52" s="361"/>
      <c r="MB52" s="361"/>
      <c r="MC52" s="361"/>
      <c r="MD52" s="361"/>
      <c r="ME52" s="361"/>
    </row>
    <row r="53" spans="1:343" ht="13.8">
      <c r="A53" s="1"/>
      <c r="GO53" s="19"/>
      <c r="GP53" s="19"/>
      <c r="GQ53" s="17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  <c r="LW53" s="361"/>
      <c r="LX53" s="361"/>
      <c r="LY53" s="361"/>
      <c r="LZ53" s="361"/>
      <c r="MA53" s="361"/>
      <c r="MB53" s="361"/>
      <c r="MC53" s="361"/>
      <c r="MD53" s="361"/>
      <c r="ME53" s="361"/>
    </row>
    <row r="54" spans="1:343" ht="13.8">
      <c r="GO54" s="19"/>
      <c r="GP54" s="19"/>
    </row>
    <row r="55" spans="1:343" ht="13.8">
      <c r="A55" s="1"/>
      <c r="GO55" s="19"/>
      <c r="GP55" s="19"/>
      <c r="GQ55" s="17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  <c r="LW55" s="361"/>
      <c r="LX55" s="361"/>
      <c r="LY55" s="361"/>
      <c r="LZ55" s="361"/>
      <c r="MA55" s="361"/>
      <c r="MB55" s="361"/>
      <c r="MC55" s="361"/>
      <c r="MD55" s="361"/>
      <c r="ME55" s="361"/>
    </row>
    <row r="56" spans="1:343" ht="13.8">
      <c r="A56" s="1"/>
      <c r="GO56" s="19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  <c r="LW56" s="361"/>
      <c r="LX56" s="361"/>
      <c r="LY56" s="361"/>
      <c r="LZ56" s="361"/>
      <c r="MA56" s="361"/>
      <c r="MB56" s="361"/>
      <c r="MC56" s="361"/>
      <c r="MD56" s="361"/>
      <c r="ME56" s="361"/>
    </row>
    <row r="57" spans="1:343" ht="13.8">
      <c r="A57" s="360"/>
      <c r="GO57" s="3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  <c r="LW57" s="361"/>
      <c r="LX57" s="361"/>
      <c r="LY57" s="361"/>
      <c r="LZ57" s="361"/>
      <c r="MA57" s="361"/>
      <c r="MB57" s="361"/>
      <c r="MC57" s="361"/>
      <c r="MD57" s="361"/>
      <c r="ME57" s="361"/>
    </row>
    <row r="58" spans="1:343" ht="13.8">
      <c r="A58" s="360"/>
      <c r="GO58" s="37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  <c r="LW58" s="361"/>
      <c r="LX58" s="361"/>
      <c r="LY58" s="361"/>
      <c r="LZ58" s="361"/>
      <c r="MA58" s="361"/>
      <c r="MB58" s="361"/>
      <c r="MC58" s="361"/>
      <c r="MD58" s="361"/>
      <c r="ME58" s="361"/>
    </row>
    <row r="59" spans="1:343" ht="13.8">
      <c r="GO59" s="25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  <c r="LW59" s="361"/>
      <c r="LX59" s="361"/>
      <c r="LY59" s="361"/>
      <c r="LZ59" s="361"/>
      <c r="MA59" s="361"/>
      <c r="MB59" s="361"/>
      <c r="MC59" s="361"/>
      <c r="MD59" s="361"/>
      <c r="ME59" s="361"/>
    </row>
    <row r="60" spans="1:343" ht="13.8">
      <c r="A60" s="360"/>
      <c r="GO60" s="19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  <c r="LW60" s="361"/>
      <c r="LX60" s="361"/>
      <c r="LY60" s="361"/>
      <c r="LZ60" s="361"/>
      <c r="MA60" s="361"/>
      <c r="MB60" s="361"/>
      <c r="MC60" s="361"/>
      <c r="MD60" s="361"/>
      <c r="ME60" s="361"/>
    </row>
    <row r="61" spans="1:343" ht="13.8">
      <c r="A61" s="1"/>
      <c r="GO61" s="19"/>
      <c r="GQ61" s="17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  <c r="LW61" s="361"/>
      <c r="LX61" s="361"/>
      <c r="LY61" s="361"/>
      <c r="LZ61" s="361"/>
      <c r="MA61" s="361"/>
      <c r="MB61" s="361"/>
      <c r="MC61" s="361"/>
      <c r="MD61" s="361"/>
      <c r="ME61" s="361"/>
    </row>
    <row r="62" spans="1:343" ht="13.8">
      <c r="A62" s="1"/>
      <c r="GO62" s="19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  <c r="LW62" s="361"/>
      <c r="LX62" s="361"/>
      <c r="LY62" s="361"/>
      <c r="LZ62" s="361"/>
      <c r="MA62" s="361"/>
      <c r="MB62" s="361"/>
      <c r="MC62" s="361"/>
      <c r="MD62" s="361"/>
      <c r="ME62" s="361"/>
    </row>
    <row r="63" spans="1:343" ht="13.8">
      <c r="A63" s="1"/>
      <c r="GO63" s="19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  <c r="LW63" s="361"/>
      <c r="LX63" s="361"/>
      <c r="LY63" s="361"/>
      <c r="LZ63" s="361"/>
      <c r="MA63" s="361"/>
      <c r="MB63" s="361"/>
      <c r="MC63" s="361"/>
      <c r="MD63" s="361"/>
      <c r="ME63" s="361"/>
    </row>
    <row r="64" spans="1:343" ht="13.8">
      <c r="A64" s="1"/>
      <c r="GO64" s="19"/>
      <c r="GQ64" s="17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  <c r="LW64" s="361"/>
      <c r="LX64" s="361"/>
      <c r="LY64" s="361"/>
      <c r="LZ64" s="361"/>
      <c r="MA64" s="361"/>
      <c r="MB64" s="361"/>
      <c r="MC64" s="361"/>
      <c r="MD64" s="361"/>
      <c r="ME64" s="361"/>
    </row>
    <row r="65" spans="1:343" ht="13.8">
      <c r="A65" s="360"/>
      <c r="GO65" s="25"/>
    </row>
    <row r="66" spans="1:343" ht="13.8">
      <c r="A66" s="1"/>
      <c r="GO66" s="37"/>
    </row>
    <row r="67" spans="1:343" ht="13.8">
      <c r="GO67" s="25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  <c r="LW67" s="361"/>
      <c r="LX67" s="361"/>
      <c r="LY67" s="361"/>
      <c r="LZ67" s="361"/>
      <c r="MA67" s="361"/>
      <c r="MB67" s="361"/>
      <c r="MC67" s="361"/>
      <c r="MD67" s="361"/>
      <c r="ME67" s="361"/>
    </row>
    <row r="68" spans="1:343" ht="13.8">
      <c r="A68" s="360"/>
      <c r="GO68" s="19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  <c r="LW68" s="361"/>
      <c r="LX68" s="361"/>
      <c r="LY68" s="361"/>
      <c r="LZ68" s="361"/>
      <c r="MA68" s="361"/>
      <c r="MB68" s="361"/>
      <c r="MC68" s="361"/>
      <c r="MD68" s="361"/>
      <c r="ME68" s="361"/>
    </row>
    <row r="69" spans="1:343" ht="13.8">
      <c r="A69" s="1"/>
      <c r="GO69" s="19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  <c r="LW69" s="361"/>
      <c r="LX69" s="361"/>
      <c r="LY69" s="361"/>
      <c r="LZ69" s="361"/>
      <c r="MA69" s="361"/>
      <c r="MB69" s="361"/>
      <c r="MC69" s="361"/>
      <c r="MD69" s="361"/>
      <c r="ME69" s="361"/>
    </row>
    <row r="70" spans="1:343" ht="13.8">
      <c r="A70" s="1"/>
      <c r="GO70" s="19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  <c r="LW70" s="361"/>
      <c r="LX70" s="361"/>
      <c r="LY70" s="361"/>
      <c r="LZ70" s="361"/>
      <c r="MA70" s="361"/>
      <c r="MB70" s="361"/>
      <c r="MC70" s="361"/>
      <c r="MD70" s="361"/>
      <c r="ME70" s="361"/>
    </row>
    <row r="71" spans="1:343" ht="13.8">
      <c r="A71" s="1"/>
      <c r="GO71" s="19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  <c r="LW71" s="361"/>
      <c r="LX71" s="361"/>
      <c r="LY71" s="361"/>
      <c r="LZ71" s="361"/>
      <c r="MA71" s="361"/>
      <c r="MB71" s="361"/>
      <c r="MC71" s="361"/>
      <c r="MD71" s="361"/>
      <c r="ME71" s="361"/>
    </row>
    <row r="72" spans="1:343" ht="13.8">
      <c r="A72" s="1"/>
      <c r="GO72" s="19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  <c r="LW72" s="361"/>
      <c r="LX72" s="361"/>
      <c r="LY72" s="361"/>
      <c r="LZ72" s="361"/>
      <c r="MA72" s="361"/>
      <c r="MB72" s="361"/>
      <c r="MC72" s="361"/>
      <c r="MD72" s="361"/>
      <c r="ME72" s="361"/>
    </row>
    <row r="73" spans="1:343" ht="13.8">
      <c r="A73" s="360"/>
      <c r="GO73" s="25"/>
    </row>
    <row r="74" spans="1:343" ht="13.8">
      <c r="A74" s="360"/>
      <c r="GO74" s="19"/>
    </row>
    <row r="75" spans="1:343" ht="13.8">
      <c r="GO75" s="19"/>
    </row>
    <row r="76" spans="1:343" ht="13.8">
      <c r="GO76" s="25"/>
    </row>
    <row r="77" spans="1:343" ht="13.8"/>
    <row r="78" spans="1:343" ht="13.8">
      <c r="GO78" s="39"/>
    </row>
    <row r="79" spans="1:343" ht="13.8">
      <c r="A79" s="360"/>
      <c r="GO79" s="40"/>
    </row>
    <row r="80" spans="1:343" ht="13.8">
      <c r="GO80" s="40"/>
    </row>
    <row r="81" spans="197:197" ht="13.8">
      <c r="GO81" s="40"/>
    </row>
    <row r="82" spans="197:197" ht="13.8">
      <c r="GO82" s="40"/>
    </row>
    <row r="83" spans="197:197" ht="13.8">
      <c r="GO83" s="40"/>
    </row>
    <row r="84" spans="197:197" ht="13.8">
      <c r="GO84" s="40"/>
    </row>
    <row r="85" spans="197:197" ht="13.8"/>
    <row r="86" spans="197:197" ht="13.8"/>
    <row r="87" spans="197:197" ht="13.8"/>
    <row r="88" spans="197:197" ht="13.8"/>
    <row r="89" spans="197:197" ht="13.8"/>
    <row r="90" spans="197:197" ht="13.8"/>
    <row r="91" spans="197:197" ht="13.8"/>
    <row r="92" spans="197:197" ht="13.95" customHeight="1"/>
    <row r="93" spans="197:197" ht="13.95" customHeight="1"/>
    <row r="94" spans="197:197" ht="13.95" customHeight="1"/>
    <row r="95" spans="197:197" ht="13.95" customHeight="1"/>
    <row r="96" spans="197:197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A467" zoomScale="84" zoomScaleNormal="84" workbookViewId="0">
      <selection activeCell="D484" sqref="D484"/>
    </sheetView>
  </sheetViews>
  <sheetFormatPr baseColWidth="10" defaultColWidth="11.44140625" defaultRowHeight="14.4" outlineLevelRow="3"/>
  <cols>
    <col min="1" max="1" width="6" style="144" customWidth="1"/>
    <col min="2" max="2" width="67.109375" style="61" customWidth="1"/>
    <col min="3" max="7" width="9.109375" style="61" customWidth="1"/>
    <col min="8" max="8" width="7.109375" style="61" customWidth="1"/>
    <col min="9" max="9" width="9.109375" style="61" customWidth="1"/>
    <col min="10" max="10" width="11.109375" style="61" customWidth="1"/>
    <col min="11" max="11" width="9.109375" style="61" customWidth="1"/>
    <col min="12" max="12" width="9.6640625" style="61" customWidth="1"/>
    <col min="13" max="13" width="11.5546875" style="61" customWidth="1"/>
    <col min="14" max="14" width="11.109375" style="61" customWidth="1"/>
    <col min="15" max="15" width="12.10937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312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7" t="s">
        <v>411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</row>
    <row r="10" spans="1:15" s="55" customFormat="1">
      <c r="A10" s="53"/>
      <c r="B10" s="427" t="s">
        <v>412</v>
      </c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</row>
    <row r="11" spans="1:15" s="55" customFormat="1">
      <c r="A11" s="53"/>
      <c r="B11" s="428" t="s">
        <v>95</v>
      </c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6" t="s">
        <v>96</v>
      </c>
      <c r="C13" s="438" t="s">
        <v>413</v>
      </c>
      <c r="D13" s="439"/>
      <c r="E13" s="439"/>
      <c r="F13" s="439"/>
      <c r="G13" s="439"/>
      <c r="H13" s="439"/>
      <c r="I13" s="439"/>
      <c r="J13" s="439"/>
      <c r="K13" s="439"/>
      <c r="L13" s="439"/>
      <c r="M13" s="439"/>
      <c r="N13" s="440"/>
      <c r="O13" s="441" t="s">
        <v>410</v>
      </c>
    </row>
    <row r="14" spans="1:15" ht="30" customHeight="1">
      <c r="A14" s="53"/>
      <c r="B14" s="437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42"/>
    </row>
    <row r="15" spans="1:15">
      <c r="A15" s="53"/>
      <c r="B15" s="63" t="s">
        <v>97</v>
      </c>
      <c r="C15" s="64">
        <v>160.83442375686604</v>
      </c>
      <c r="D15" s="64">
        <v>152.39620414767475</v>
      </c>
      <c r="E15" s="64">
        <v>151.90385128390548</v>
      </c>
      <c r="F15" s="64"/>
      <c r="G15" s="64"/>
      <c r="H15" s="64"/>
      <c r="I15" s="64"/>
      <c r="J15" s="64"/>
      <c r="K15" s="64"/>
      <c r="L15" s="64"/>
      <c r="M15" s="64"/>
      <c r="N15" s="64"/>
      <c r="O15" s="64">
        <v>465.13447918844633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157.32320884968891</v>
      </c>
      <c r="D17" s="68">
        <v>149.67882146477365</v>
      </c>
      <c r="E17" s="68">
        <v>149.37584277387842</v>
      </c>
      <c r="F17" s="68"/>
      <c r="G17" s="68"/>
      <c r="H17" s="68"/>
      <c r="I17" s="68"/>
      <c r="J17" s="68"/>
      <c r="K17" s="68"/>
      <c r="L17" s="68"/>
      <c r="M17" s="68"/>
      <c r="N17" s="68"/>
      <c r="O17" s="68">
        <v>456.377873088341</v>
      </c>
    </row>
    <row r="18" spans="1:15">
      <c r="A18" s="53"/>
      <c r="B18" s="69" t="s">
        <v>99</v>
      </c>
      <c r="C18" s="70">
        <v>14.834325446686268</v>
      </c>
      <c r="D18" s="70">
        <v>14.829397630094936</v>
      </c>
      <c r="E18" s="70">
        <v>15.268313579913096</v>
      </c>
      <c r="F18" s="70"/>
      <c r="G18" s="70"/>
      <c r="H18" s="70"/>
      <c r="I18" s="70"/>
      <c r="J18" s="70"/>
      <c r="K18" s="70"/>
      <c r="L18" s="70"/>
      <c r="M18" s="70"/>
      <c r="N18" s="70"/>
      <c r="O18" s="71">
        <v>44.932036656694301</v>
      </c>
    </row>
    <row r="19" spans="1:15">
      <c r="A19" s="53"/>
      <c r="B19" s="69" t="s">
        <v>100</v>
      </c>
      <c r="C19" s="70">
        <v>4.8240161565965618</v>
      </c>
      <c r="D19" s="70">
        <v>4.5269887512789575</v>
      </c>
      <c r="E19" s="70">
        <v>3.9006921296022705</v>
      </c>
      <c r="F19" s="70"/>
      <c r="G19" s="70"/>
      <c r="H19" s="70"/>
      <c r="I19" s="70"/>
      <c r="J19" s="70"/>
      <c r="K19" s="70"/>
      <c r="L19" s="70"/>
      <c r="M19" s="70"/>
      <c r="N19" s="70"/>
      <c r="O19" s="71">
        <v>13.25169703747779</v>
      </c>
    </row>
    <row r="20" spans="1:15">
      <c r="A20" s="53"/>
      <c r="B20" s="69" t="s">
        <v>101</v>
      </c>
      <c r="C20" s="70">
        <v>13.168013817902773</v>
      </c>
      <c r="D20" s="70">
        <v>12.282063419604409</v>
      </c>
      <c r="E20" s="70">
        <v>12.09869644308651</v>
      </c>
      <c r="F20" s="70"/>
      <c r="G20" s="70"/>
      <c r="H20" s="70"/>
      <c r="I20" s="70"/>
      <c r="J20" s="70"/>
      <c r="K20" s="70"/>
      <c r="L20" s="70"/>
      <c r="M20" s="70"/>
      <c r="N20" s="70"/>
      <c r="O20" s="71">
        <v>37.54877368059369</v>
      </c>
    </row>
    <row r="21" spans="1:15">
      <c r="A21" s="53"/>
      <c r="B21" s="69" t="s">
        <v>102</v>
      </c>
      <c r="C21" s="70">
        <v>4.1048676801855351</v>
      </c>
      <c r="D21" s="70">
        <v>3.8792585337997023</v>
      </c>
      <c r="E21" s="70">
        <v>3.7450788361281573</v>
      </c>
      <c r="F21" s="70"/>
      <c r="G21" s="70"/>
      <c r="H21" s="70"/>
      <c r="I21" s="70"/>
      <c r="J21" s="70"/>
      <c r="K21" s="70"/>
      <c r="L21" s="70"/>
      <c r="M21" s="70"/>
      <c r="N21" s="70"/>
      <c r="O21" s="71">
        <v>11.729205050113395</v>
      </c>
    </row>
    <row r="22" spans="1:15">
      <c r="A22" s="53"/>
      <c r="B22" s="69" t="s">
        <v>103</v>
      </c>
      <c r="C22" s="70">
        <v>45.249919454367152</v>
      </c>
      <c r="D22" s="70">
        <v>43.067985149512943</v>
      </c>
      <c r="E22" s="70">
        <v>43.528976728477858</v>
      </c>
      <c r="F22" s="70"/>
      <c r="G22" s="70"/>
      <c r="H22" s="70"/>
      <c r="I22" s="70"/>
      <c r="J22" s="70"/>
      <c r="K22" s="70"/>
      <c r="L22" s="70"/>
      <c r="M22" s="70"/>
      <c r="N22" s="70"/>
      <c r="O22" s="71">
        <v>131.84688133235795</v>
      </c>
    </row>
    <row r="23" spans="1:15">
      <c r="A23" s="53"/>
      <c r="B23" s="69" t="s">
        <v>104</v>
      </c>
      <c r="C23" s="70">
        <v>75.142066293950634</v>
      </c>
      <c r="D23" s="70">
        <v>71.093127980482706</v>
      </c>
      <c r="E23" s="70">
        <v>70.834085056670517</v>
      </c>
      <c r="F23" s="70"/>
      <c r="G23" s="70"/>
      <c r="H23" s="70"/>
      <c r="I23" s="70"/>
      <c r="J23" s="70"/>
      <c r="K23" s="70"/>
      <c r="L23" s="70"/>
      <c r="M23" s="70"/>
      <c r="N23" s="70"/>
      <c r="O23" s="71">
        <v>217.06927933110387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3.5112149071771483</v>
      </c>
      <c r="D25" s="68">
        <v>2.717382682901115</v>
      </c>
      <c r="E25" s="68">
        <v>2.5280085100270653</v>
      </c>
      <c r="F25" s="68"/>
      <c r="G25" s="68"/>
      <c r="H25" s="68"/>
      <c r="I25" s="68"/>
      <c r="J25" s="68"/>
      <c r="K25" s="68"/>
      <c r="L25" s="68"/>
      <c r="M25" s="68"/>
      <c r="N25" s="68"/>
      <c r="O25" s="68">
        <v>8.7566061001053281</v>
      </c>
    </row>
    <row r="26" spans="1:15">
      <c r="A26" s="53"/>
      <c r="B26" s="69" t="s">
        <v>106</v>
      </c>
      <c r="C26" s="70">
        <v>2.4255569938404644</v>
      </c>
      <c r="D26" s="70">
        <v>2.4129466671085464</v>
      </c>
      <c r="E26" s="70">
        <v>2.1975992616802049</v>
      </c>
      <c r="F26" s="70"/>
      <c r="G26" s="70"/>
      <c r="H26" s="70"/>
      <c r="I26" s="70"/>
      <c r="J26" s="70"/>
      <c r="K26" s="70"/>
      <c r="L26" s="70"/>
      <c r="M26" s="70"/>
      <c r="N26" s="70"/>
      <c r="O26" s="71">
        <v>7.0361029226292153</v>
      </c>
    </row>
    <row r="27" spans="1:15">
      <c r="A27" s="53"/>
      <c r="B27" s="69" t="s">
        <v>107</v>
      </c>
      <c r="C27" s="70">
        <v>1.0856579133366837</v>
      </c>
      <c r="D27" s="70">
        <v>0.30443601579256874</v>
      </c>
      <c r="E27" s="70">
        <v>0.33040924834686053</v>
      </c>
      <c r="F27" s="70"/>
      <c r="G27" s="70"/>
      <c r="H27" s="70"/>
      <c r="I27" s="70"/>
      <c r="J27" s="70"/>
      <c r="K27" s="70"/>
      <c r="L27" s="70"/>
      <c r="M27" s="70"/>
      <c r="N27" s="70"/>
      <c r="O27" s="71">
        <v>1.720503177476113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267.04111057406112</v>
      </c>
      <c r="D29" s="79">
        <v>271.54027409569352</v>
      </c>
      <c r="E29" s="79">
        <v>245.89712449994582</v>
      </c>
      <c r="F29" s="79"/>
      <c r="G29" s="79"/>
      <c r="H29" s="79"/>
      <c r="I29" s="79"/>
      <c r="J29" s="79"/>
      <c r="K29" s="79"/>
      <c r="L29" s="79"/>
      <c r="M29" s="79"/>
      <c r="N29" s="79"/>
      <c r="O29" s="79">
        <v>784.4785091697006</v>
      </c>
    </row>
    <row r="30" spans="1:15">
      <c r="A30" s="53"/>
      <c r="B30" s="80" t="s">
        <v>109</v>
      </c>
      <c r="C30" s="81">
        <v>231.37916214174919</v>
      </c>
      <c r="D30" s="81">
        <v>231.62188714247918</v>
      </c>
      <c r="E30" s="81">
        <v>208.90932200341072</v>
      </c>
      <c r="F30" s="81"/>
      <c r="G30" s="81"/>
      <c r="H30" s="81"/>
      <c r="I30" s="81"/>
      <c r="J30" s="81"/>
      <c r="K30" s="81"/>
      <c r="L30" s="81"/>
      <c r="M30" s="81"/>
      <c r="N30" s="81"/>
      <c r="O30" s="81">
        <v>671.91037128763924</v>
      </c>
    </row>
    <row r="31" spans="1:15">
      <c r="A31" s="53"/>
      <c r="B31" s="69" t="s">
        <v>110</v>
      </c>
      <c r="C31" s="70">
        <v>158.92633967068053</v>
      </c>
      <c r="D31" s="70">
        <v>162.1087809497493</v>
      </c>
      <c r="E31" s="70">
        <v>149.64781693331091</v>
      </c>
      <c r="F31" s="70"/>
      <c r="G31" s="70"/>
      <c r="H31" s="70"/>
      <c r="I31" s="70"/>
      <c r="J31" s="70"/>
      <c r="K31" s="70"/>
      <c r="L31" s="70"/>
      <c r="M31" s="70"/>
      <c r="N31" s="70"/>
      <c r="O31" s="71">
        <v>470.68293755374077</v>
      </c>
    </row>
    <row r="32" spans="1:15">
      <c r="A32" s="53"/>
      <c r="B32" s="69" t="s">
        <v>111</v>
      </c>
      <c r="C32" s="70">
        <v>0</v>
      </c>
      <c r="D32" s="70">
        <v>0</v>
      </c>
      <c r="E32" s="70">
        <v>0</v>
      </c>
      <c r="F32" s="70"/>
      <c r="G32" s="70"/>
      <c r="H32" s="70"/>
      <c r="I32" s="70"/>
      <c r="J32" s="70"/>
      <c r="K32" s="70"/>
      <c r="L32" s="70"/>
      <c r="M32" s="70"/>
      <c r="N32" s="70"/>
      <c r="O32" s="71">
        <v>0</v>
      </c>
    </row>
    <row r="33" spans="1:15">
      <c r="A33" s="53"/>
      <c r="B33" s="69" t="s">
        <v>112</v>
      </c>
      <c r="C33" s="70">
        <v>17.173211722688457</v>
      </c>
      <c r="D33" s="70">
        <v>15.078928715395765</v>
      </c>
      <c r="E33" s="70">
        <v>12.739003548398673</v>
      </c>
      <c r="F33" s="70"/>
      <c r="G33" s="70"/>
      <c r="H33" s="70"/>
      <c r="I33" s="70"/>
      <c r="J33" s="70"/>
      <c r="K33" s="70"/>
      <c r="L33" s="70"/>
      <c r="M33" s="70"/>
      <c r="N33" s="70"/>
      <c r="O33" s="71">
        <v>44.991143986482896</v>
      </c>
    </row>
    <row r="34" spans="1:15">
      <c r="A34" s="53"/>
      <c r="B34" s="69" t="s">
        <v>113</v>
      </c>
      <c r="C34" s="70">
        <v>2.2426985794064533</v>
      </c>
      <c r="D34" s="70">
        <v>2.6996832467606477</v>
      </c>
      <c r="E34" s="70">
        <v>2.9069252901343368</v>
      </c>
      <c r="F34" s="70"/>
      <c r="G34" s="70"/>
      <c r="H34" s="70"/>
      <c r="I34" s="70"/>
      <c r="J34" s="70"/>
      <c r="K34" s="70"/>
      <c r="L34" s="70"/>
      <c r="M34" s="70"/>
      <c r="N34" s="70"/>
      <c r="O34" s="71">
        <v>7.8493071163014374</v>
      </c>
    </row>
    <row r="35" spans="1:15">
      <c r="A35" s="53"/>
      <c r="B35" s="69" t="s">
        <v>336</v>
      </c>
      <c r="C35" s="70">
        <v>53.036912168973736</v>
      </c>
      <c r="D35" s="70">
        <v>51.734494230573475</v>
      </c>
      <c r="E35" s="70">
        <v>43.615576231566813</v>
      </c>
      <c r="F35" s="70"/>
      <c r="G35" s="70"/>
      <c r="H35" s="70"/>
      <c r="I35" s="70"/>
      <c r="J35" s="70"/>
      <c r="K35" s="70"/>
      <c r="L35" s="70"/>
      <c r="M35" s="70"/>
      <c r="N35" s="70"/>
      <c r="O35" s="71">
        <v>148.38698263111402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/>
      <c r="G36" s="70"/>
      <c r="H36" s="70"/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35.241120443003041</v>
      </c>
      <c r="D38" s="81">
        <v>38.693941803967135</v>
      </c>
      <c r="E38" s="81">
        <v>36.61009622910067</v>
      </c>
      <c r="F38" s="81"/>
      <c r="G38" s="81"/>
      <c r="H38" s="81"/>
      <c r="I38" s="81"/>
      <c r="J38" s="81"/>
      <c r="K38" s="81"/>
      <c r="L38" s="81"/>
      <c r="M38" s="81"/>
      <c r="N38" s="81"/>
      <c r="O38" s="81">
        <v>110.54515847607084</v>
      </c>
    </row>
    <row r="39" spans="1:15">
      <c r="A39" s="53"/>
      <c r="B39" s="69" t="s">
        <v>266</v>
      </c>
      <c r="C39" s="243">
        <v>29.735592327913835</v>
      </c>
      <c r="D39" s="243">
        <v>32.25183505932339</v>
      </c>
      <c r="E39" s="243">
        <v>29.925546974940541</v>
      </c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v>91.912974362177764</v>
      </c>
    </row>
    <row r="40" spans="1:15">
      <c r="A40" s="53"/>
      <c r="B40" s="69" t="s">
        <v>115</v>
      </c>
      <c r="C40" s="243">
        <v>9.2865098065547933</v>
      </c>
      <c r="D40" s="243">
        <v>9.5318442460459085</v>
      </c>
      <c r="E40" s="243">
        <v>9.1395347292517606</v>
      </c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v>27.957888781852464</v>
      </c>
    </row>
    <row r="41" spans="1:15">
      <c r="A41" s="53"/>
      <c r="B41" s="69" t="s">
        <v>116</v>
      </c>
      <c r="C41" s="243">
        <v>14.830021639465064</v>
      </c>
      <c r="D41" s="243">
        <v>16.72124069908909</v>
      </c>
      <c r="E41" s="243">
        <v>16.244355217763356</v>
      </c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v>47.795617556317509</v>
      </c>
    </row>
    <row r="42" spans="1:15">
      <c r="A42" s="53"/>
      <c r="B42" s="69" t="s">
        <v>117</v>
      </c>
      <c r="C42" s="243">
        <v>2.9948044736538293</v>
      </c>
      <c r="D42" s="243">
        <v>2.6794318461941131</v>
      </c>
      <c r="E42" s="243">
        <v>1.6143803729283865</v>
      </c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v>7.288616692776329</v>
      </c>
    </row>
    <row r="43" spans="1:15">
      <c r="A43" s="53"/>
      <c r="B43" s="69" t="s">
        <v>120</v>
      </c>
      <c r="C43" s="243">
        <v>2.6242564082401483</v>
      </c>
      <c r="D43" s="243">
        <v>3.3193182679942828</v>
      </c>
      <c r="E43" s="243">
        <v>2.9272766549970344</v>
      </c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v>8.8708513312314654</v>
      </c>
    </row>
    <row r="44" spans="1:15">
      <c r="A44" s="53"/>
      <c r="B44" s="69" t="s">
        <v>267</v>
      </c>
      <c r="C44" s="243">
        <v>5.5055281150892021</v>
      </c>
      <c r="D44" s="243">
        <v>6.4421067446437483</v>
      </c>
      <c r="E44" s="243">
        <v>6.6845492541601255</v>
      </c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v>18.632184113893075</v>
      </c>
    </row>
    <row r="45" spans="1:15">
      <c r="A45" s="53"/>
      <c r="B45" s="69" t="s">
        <v>118</v>
      </c>
      <c r="C45" s="243">
        <v>1.2358203888258825</v>
      </c>
      <c r="D45" s="243">
        <v>1.4745826404114362</v>
      </c>
      <c r="E45" s="243">
        <v>2.1743215848273509</v>
      </c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v>4.8847246140646696</v>
      </c>
    </row>
    <row r="46" spans="1:15">
      <c r="A46" s="53"/>
      <c r="B46" s="69" t="s">
        <v>119</v>
      </c>
      <c r="C46" s="243">
        <v>4.2697077262633192</v>
      </c>
      <c r="D46" s="243">
        <v>4.9675241042323126</v>
      </c>
      <c r="E46" s="243">
        <v>4.5102276693327745</v>
      </c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v>13.747459499828405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0.42082798930891335</v>
      </c>
      <c r="D48" s="218">
        <v>1.2244451492471653</v>
      </c>
      <c r="E48" s="218">
        <v>0.3777062674344201</v>
      </c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v>2.0229794059904989</v>
      </c>
    </row>
    <row r="49" spans="1:16">
      <c r="A49" s="53"/>
      <c r="B49" s="69" t="s">
        <v>73</v>
      </c>
      <c r="C49" s="86">
        <v>0.42082798930891335</v>
      </c>
      <c r="D49" s="86">
        <v>1.2244451492471653</v>
      </c>
      <c r="E49" s="86">
        <v>0.3777062674344201</v>
      </c>
      <c r="F49" s="86"/>
      <c r="G49" s="86"/>
      <c r="H49" s="86"/>
      <c r="I49" s="86"/>
      <c r="J49" s="86"/>
      <c r="K49" s="86"/>
      <c r="L49" s="86"/>
      <c r="M49" s="86"/>
      <c r="N49" s="86"/>
      <c r="O49" s="86">
        <v>2.0229794059904989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/>
      <c r="G50" s="86"/>
      <c r="H50" s="86"/>
      <c r="I50" s="86"/>
      <c r="J50" s="86"/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0.42082798930891335</v>
      </c>
      <c r="D51" s="86">
        <v>1.2244451492471653</v>
      </c>
      <c r="E51" s="86">
        <v>0.3777062674344201</v>
      </c>
      <c r="F51" s="86"/>
      <c r="G51" s="86"/>
      <c r="H51" s="86"/>
      <c r="I51" s="86"/>
      <c r="J51" s="86"/>
      <c r="K51" s="86"/>
      <c r="L51" s="86"/>
      <c r="M51" s="86"/>
      <c r="N51" s="86"/>
      <c r="O51" s="86">
        <v>2.0229794059904989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/>
      <c r="G52" s="86"/>
      <c r="H52" s="86"/>
      <c r="I52" s="86"/>
      <c r="J52" s="86"/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-74.055953292060281</v>
      </c>
      <c r="D54" s="89">
        <v>-81.943065677705533</v>
      </c>
      <c r="E54" s="89">
        <v>-59.533479229532304</v>
      </c>
      <c r="F54" s="89"/>
      <c r="G54" s="89"/>
      <c r="H54" s="89"/>
      <c r="I54" s="89"/>
      <c r="J54" s="89"/>
      <c r="K54" s="89"/>
      <c r="L54" s="89"/>
      <c r="M54" s="89"/>
      <c r="N54" s="89"/>
      <c r="O54" s="89">
        <v>-215.53249819929823</v>
      </c>
    </row>
    <row r="55" spans="1:16">
      <c r="A55" s="53"/>
      <c r="B55" s="88" t="s">
        <v>126</v>
      </c>
      <c r="C55" s="89">
        <v>-106.20668681719508</v>
      </c>
      <c r="D55" s="89">
        <v>-119.14406994801877</v>
      </c>
      <c r="E55" s="89">
        <v>-93.993273216040336</v>
      </c>
      <c r="F55" s="89"/>
      <c r="G55" s="89"/>
      <c r="H55" s="89"/>
      <c r="I55" s="89"/>
      <c r="J55" s="89"/>
      <c r="K55" s="89"/>
      <c r="L55" s="89"/>
      <c r="M55" s="89"/>
      <c r="N55" s="89"/>
      <c r="O55" s="89">
        <v>-319.34402998125427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13.664313453101316</v>
      </c>
      <c r="D57" s="79">
        <v>18.248520767177595</v>
      </c>
      <c r="E57" s="79">
        <v>20.139422967200858</v>
      </c>
      <c r="F57" s="79"/>
      <c r="G57" s="79"/>
      <c r="H57" s="79"/>
      <c r="I57" s="79"/>
      <c r="J57" s="79"/>
      <c r="K57" s="79"/>
      <c r="L57" s="79"/>
      <c r="M57" s="79"/>
      <c r="N57" s="79"/>
      <c r="O57" s="79">
        <v>52.052257187479768</v>
      </c>
    </row>
    <row r="58" spans="1:16">
      <c r="A58" s="53"/>
      <c r="B58" s="69" t="s">
        <v>128</v>
      </c>
      <c r="C58" s="86">
        <v>13.098667452509456</v>
      </c>
      <c r="D58" s="86">
        <v>16.819073867177597</v>
      </c>
      <c r="E58" s="86">
        <v>19.831589557200857</v>
      </c>
      <c r="F58" s="86"/>
      <c r="G58" s="86"/>
      <c r="H58" s="86"/>
      <c r="I58" s="86"/>
      <c r="J58" s="86"/>
      <c r="K58" s="86"/>
      <c r="L58" s="86"/>
      <c r="M58" s="86"/>
      <c r="N58" s="86"/>
      <c r="O58" s="86">
        <v>49.74933087688791</v>
      </c>
    </row>
    <row r="59" spans="1:16">
      <c r="A59" s="53"/>
      <c r="B59" s="69" t="s">
        <v>129</v>
      </c>
      <c r="C59" s="86">
        <v>0.56564600059185999</v>
      </c>
      <c r="D59" s="86">
        <v>1.4294469000000001</v>
      </c>
      <c r="E59" s="86">
        <v>0.30783341000000003</v>
      </c>
      <c r="F59" s="86"/>
      <c r="G59" s="86"/>
      <c r="H59" s="86"/>
      <c r="I59" s="86"/>
      <c r="J59" s="86"/>
      <c r="K59" s="86"/>
      <c r="L59" s="86"/>
      <c r="M59" s="86"/>
      <c r="N59" s="86"/>
      <c r="O59" s="86">
        <v>2.30292631059186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-119.87100027029639</v>
      </c>
      <c r="D61" s="89">
        <v>-137.39259071519638</v>
      </c>
      <c r="E61" s="89">
        <v>-114.13269618324119</v>
      </c>
      <c r="F61" s="89"/>
      <c r="G61" s="89"/>
      <c r="H61" s="89"/>
      <c r="I61" s="89"/>
      <c r="J61" s="89"/>
      <c r="K61" s="89"/>
      <c r="L61" s="89"/>
      <c r="M61" s="89"/>
      <c r="N61" s="89"/>
      <c r="O61" s="89">
        <v>-371.39628716873403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16.823267541728107</v>
      </c>
      <c r="D63" s="94">
        <v>170.96983695619519</v>
      </c>
      <c r="E63" s="94">
        <v>5.0172858846647719</v>
      </c>
      <c r="F63" s="94"/>
      <c r="G63" s="94"/>
      <c r="H63" s="94"/>
      <c r="I63" s="94"/>
      <c r="J63" s="94"/>
      <c r="K63" s="94"/>
      <c r="L63" s="94"/>
      <c r="M63" s="94"/>
      <c r="N63" s="94"/>
      <c r="O63" s="94">
        <v>192.81039038258805</v>
      </c>
    </row>
    <row r="64" spans="1:16">
      <c r="A64" s="53"/>
      <c r="B64" s="69" t="s">
        <v>132</v>
      </c>
      <c r="C64" s="248">
        <v>119.873557316437</v>
      </c>
      <c r="D64" s="248">
        <v>141.43362884275234</v>
      </c>
      <c r="E64" s="248">
        <v>119.17047657991807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v>380.47766273910736</v>
      </c>
    </row>
    <row r="65" spans="1:16">
      <c r="A65" s="53"/>
      <c r="B65" s="72" t="s">
        <v>133</v>
      </c>
      <c r="C65" s="248">
        <v>119.873557316437</v>
      </c>
      <c r="D65" s="248">
        <v>141.43362884275234</v>
      </c>
      <c r="E65" s="248">
        <v>119.17047657991807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v>380.47766273910736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-37.707093159393366</v>
      </c>
      <c r="D70" s="248">
        <v>-15.573691589184499</v>
      </c>
      <c r="E70" s="248">
        <v>-58.583713768671146</v>
      </c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v>-111.86449851724902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-37.707093159393366</v>
      </c>
      <c r="D72" s="248">
        <v>-15.573691589184499</v>
      </c>
      <c r="E72" s="248">
        <v>-58.583713768671146</v>
      </c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v>-111.86449851724902</v>
      </c>
    </row>
    <row r="73" spans="1:16">
      <c r="A73" s="53"/>
      <c r="B73" s="249" t="s">
        <v>140</v>
      </c>
      <c r="C73" s="248">
        <v>-65.908842615907389</v>
      </c>
      <c r="D73" s="248">
        <v>43.680452802627379</v>
      </c>
      <c r="E73" s="248">
        <v>-55.877310336582156</v>
      </c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v>-78.105700149862159</v>
      </c>
    </row>
    <row r="74" spans="1:16">
      <c r="A74" s="53"/>
      <c r="B74" s="250" t="s">
        <v>141</v>
      </c>
      <c r="C74" s="248">
        <v>-1.9718674750440357</v>
      </c>
      <c r="D74" s="248">
        <v>50.241458524008934</v>
      </c>
      <c r="E74" s="248">
        <v>-68.314451551603483</v>
      </c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v>-20.044860502638585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-63.936975140863346</v>
      </c>
      <c r="D77" s="248">
        <v>-6.5610057213815578</v>
      </c>
      <c r="E77" s="248">
        <v>12.437141215021329</v>
      </c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v>-58.060839647223574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0.56564600059185999</v>
      </c>
      <c r="D79" s="248">
        <v>1.4294469000000001</v>
      </c>
      <c r="E79" s="248">
        <v>0.30783341000000003</v>
      </c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v>2.30292631059186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-103.04773272856829</v>
      </c>
      <c r="D81" s="100">
        <v>33.577246240998818</v>
      </c>
      <c r="E81" s="100">
        <v>-109.11541029857642</v>
      </c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v>-178.58589678614598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7">
        <v>0</v>
      </c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</row>
    <row r="84" spans="1:15">
      <c r="A84" s="53"/>
      <c r="B84" s="427" t="s">
        <v>414</v>
      </c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</row>
    <row r="85" spans="1:15">
      <c r="A85" s="53"/>
      <c r="B85" s="428" t="s">
        <v>412</v>
      </c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6" t="s">
        <v>96</v>
      </c>
      <c r="C87" s="443" t="s">
        <v>413</v>
      </c>
      <c r="D87" s="444"/>
      <c r="E87" s="444"/>
      <c r="F87" s="444"/>
      <c r="G87" s="444"/>
      <c r="H87" s="444"/>
      <c r="I87" s="444"/>
      <c r="J87" s="444"/>
      <c r="K87" s="444"/>
      <c r="L87" s="444"/>
      <c r="M87" s="444"/>
      <c r="N87" s="445"/>
      <c r="O87" s="441" t="s">
        <v>410</v>
      </c>
    </row>
    <row r="88" spans="1:15">
      <c r="A88" s="53"/>
      <c r="B88" s="437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42"/>
    </row>
    <row r="89" spans="1:15">
      <c r="A89" s="53"/>
      <c r="B89" s="63" t="s">
        <v>97</v>
      </c>
      <c r="C89" s="64">
        <v>57.211242163189226</v>
      </c>
      <c r="D89" s="64">
        <v>53.830914137676722</v>
      </c>
      <c r="E89" s="64">
        <v>53.697756494559101</v>
      </c>
      <c r="F89" s="64"/>
      <c r="G89" s="64"/>
      <c r="H89" s="64"/>
      <c r="I89" s="64"/>
      <c r="J89" s="64"/>
      <c r="K89" s="64"/>
      <c r="L89" s="64"/>
      <c r="M89" s="64"/>
      <c r="N89" s="64"/>
      <c r="O89" s="64">
        <v>164.73991279542506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55.281168111761787</v>
      </c>
      <c r="D91" s="68">
        <v>52.798661119888848</v>
      </c>
      <c r="E91" s="68">
        <v>52.554221988881849</v>
      </c>
      <c r="F91" s="68"/>
      <c r="G91" s="68"/>
      <c r="H91" s="68"/>
      <c r="I91" s="68"/>
      <c r="J91" s="68"/>
      <c r="K91" s="68"/>
      <c r="L91" s="68"/>
      <c r="M91" s="68"/>
      <c r="N91" s="68"/>
      <c r="O91" s="68">
        <v>160.63405122053248</v>
      </c>
    </row>
    <row r="92" spans="1:15">
      <c r="A92" s="53"/>
      <c r="B92" s="69" t="s">
        <v>99</v>
      </c>
      <c r="C92" s="70">
        <v>4.7078355333749853</v>
      </c>
      <c r="D92" s="70">
        <v>5.1874887514488988</v>
      </c>
      <c r="E92" s="70">
        <v>5.6771277604186894</v>
      </c>
      <c r="F92" s="70"/>
      <c r="G92" s="70"/>
      <c r="H92" s="70"/>
      <c r="I92" s="70"/>
      <c r="J92" s="70"/>
      <c r="K92" s="70"/>
      <c r="L92" s="70"/>
      <c r="M92" s="70"/>
      <c r="N92" s="70"/>
      <c r="O92" s="70">
        <v>15.572452045242574</v>
      </c>
    </row>
    <row r="93" spans="1:15">
      <c r="A93" s="53"/>
      <c r="B93" s="69" t="s">
        <v>100</v>
      </c>
      <c r="C93" s="70">
        <v>4.8239892696823814</v>
      </c>
      <c r="D93" s="70">
        <v>4.5269757292081119</v>
      </c>
      <c r="E93" s="70">
        <v>3.8977567757613683</v>
      </c>
      <c r="F93" s="70"/>
      <c r="G93" s="70"/>
      <c r="H93" s="70"/>
      <c r="I93" s="70"/>
      <c r="J93" s="70"/>
      <c r="K93" s="70"/>
      <c r="L93" s="70"/>
      <c r="M93" s="70"/>
      <c r="N93" s="70"/>
      <c r="O93" s="70">
        <v>13.248721774651862</v>
      </c>
    </row>
    <row r="94" spans="1:15">
      <c r="A94" s="53"/>
      <c r="B94" s="69" t="s">
        <v>101</v>
      </c>
      <c r="C94" s="70">
        <v>0.62735682525076264</v>
      </c>
      <c r="D94" s="70">
        <v>0.66283489032561027</v>
      </c>
      <c r="E94" s="70">
        <v>0.65880158851134485</v>
      </c>
      <c r="F94" s="70"/>
      <c r="G94" s="70"/>
      <c r="H94" s="70"/>
      <c r="I94" s="70"/>
      <c r="J94" s="70"/>
      <c r="K94" s="70"/>
      <c r="L94" s="70"/>
      <c r="M94" s="70"/>
      <c r="N94" s="70"/>
      <c r="O94" s="70">
        <v>1.9489933040877179</v>
      </c>
    </row>
    <row r="95" spans="1:15">
      <c r="A95" s="53"/>
      <c r="B95" s="69" t="s">
        <v>102</v>
      </c>
      <c r="C95" s="70">
        <v>1.5803208243067965</v>
      </c>
      <c r="D95" s="70">
        <v>1.3967459820047674</v>
      </c>
      <c r="E95" s="70">
        <v>1.3559130925443066</v>
      </c>
      <c r="F95" s="70"/>
      <c r="G95" s="70"/>
      <c r="H95" s="70"/>
      <c r="I95" s="70"/>
      <c r="J95" s="70"/>
      <c r="K95" s="70"/>
      <c r="L95" s="70"/>
      <c r="M95" s="70"/>
      <c r="N95" s="70"/>
      <c r="O95" s="70">
        <v>4.3329798988558705</v>
      </c>
    </row>
    <row r="96" spans="1:15">
      <c r="A96" s="53"/>
      <c r="B96" s="69" t="s">
        <v>103</v>
      </c>
      <c r="C96" s="70">
        <v>13.974219048087827</v>
      </c>
      <c r="D96" s="70">
        <v>12.779044189449557</v>
      </c>
      <c r="E96" s="70">
        <v>13.047325242797152</v>
      </c>
      <c r="F96" s="70"/>
      <c r="G96" s="70"/>
      <c r="H96" s="70"/>
      <c r="I96" s="70"/>
      <c r="J96" s="70"/>
      <c r="K96" s="70"/>
      <c r="L96" s="70"/>
      <c r="M96" s="70"/>
      <c r="N96" s="70"/>
      <c r="O96" s="70">
        <v>39.800588480334532</v>
      </c>
    </row>
    <row r="97" spans="1:15">
      <c r="A97" s="53"/>
      <c r="B97" s="69" t="s">
        <v>104</v>
      </c>
      <c r="C97" s="70">
        <v>29.567446611059033</v>
      </c>
      <c r="D97" s="70">
        <v>28.245571577451898</v>
      </c>
      <c r="E97" s="70">
        <v>27.917297528848994</v>
      </c>
      <c r="F97" s="70"/>
      <c r="G97" s="70"/>
      <c r="H97" s="70"/>
      <c r="I97" s="70"/>
      <c r="J97" s="70"/>
      <c r="K97" s="70"/>
      <c r="L97" s="70"/>
      <c r="M97" s="70"/>
      <c r="N97" s="70"/>
      <c r="O97" s="70">
        <v>85.730315717359929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1.9300740514274426</v>
      </c>
      <c r="D99" s="68">
        <v>1.0322530177878746</v>
      </c>
      <c r="E99" s="68">
        <v>1.1435345056772483</v>
      </c>
      <c r="F99" s="68"/>
      <c r="G99" s="68"/>
      <c r="H99" s="68"/>
      <c r="I99" s="68"/>
      <c r="J99" s="68"/>
      <c r="K99" s="68"/>
      <c r="L99" s="68"/>
      <c r="M99" s="68"/>
      <c r="N99" s="68"/>
      <c r="O99" s="68">
        <v>4.1058615748925655</v>
      </c>
    </row>
    <row r="100" spans="1:15">
      <c r="A100" s="53"/>
      <c r="B100" s="69" t="s">
        <v>106</v>
      </c>
      <c r="C100" s="70">
        <v>1.0328152175537166</v>
      </c>
      <c r="D100" s="70">
        <v>0.91351473168608299</v>
      </c>
      <c r="E100" s="70">
        <v>0.98804418072527311</v>
      </c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v>2.9343741299650725</v>
      </c>
    </row>
    <row r="101" spans="1:15">
      <c r="A101" s="53"/>
      <c r="B101" s="69" t="s">
        <v>107</v>
      </c>
      <c r="C101" s="70">
        <v>0.89725883387372585</v>
      </c>
      <c r="D101" s="70">
        <v>0.1187382861017917</v>
      </c>
      <c r="E101" s="70">
        <v>0.15549032495197518</v>
      </c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v>1.1714874449274928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82.22377394395798</v>
      </c>
      <c r="D103" s="79">
        <v>85.581644271632513</v>
      </c>
      <c r="E103" s="79">
        <v>78.757173730586544</v>
      </c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v>246.56259194617701</v>
      </c>
    </row>
    <row r="104" spans="1:15">
      <c r="A104" s="53"/>
      <c r="B104" s="80" t="s">
        <v>109</v>
      </c>
      <c r="C104" s="81">
        <v>71.593489476944328</v>
      </c>
      <c r="D104" s="81">
        <v>71.870749216907114</v>
      </c>
      <c r="E104" s="81">
        <v>64.002945187512708</v>
      </c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v>207.46718388136415</v>
      </c>
    </row>
    <row r="105" spans="1:15">
      <c r="A105" s="53"/>
      <c r="B105" s="69" t="s">
        <v>110</v>
      </c>
      <c r="C105" s="70">
        <v>47.487446229368985</v>
      </c>
      <c r="D105" s="70">
        <v>49.400586082048434</v>
      </c>
      <c r="E105" s="70">
        <v>44.21188342700561</v>
      </c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v>141.09991573842302</v>
      </c>
    </row>
    <row r="106" spans="1:15">
      <c r="A106" s="53"/>
      <c r="B106" s="69" t="s">
        <v>111</v>
      </c>
      <c r="C106" s="70">
        <v>0</v>
      </c>
      <c r="D106" s="70">
        <v>0</v>
      </c>
      <c r="E106" s="70">
        <v>0</v>
      </c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v>0</v>
      </c>
    </row>
    <row r="107" spans="1:15">
      <c r="A107" s="53"/>
      <c r="B107" s="69" t="s">
        <v>112</v>
      </c>
      <c r="C107" s="70">
        <v>5.5753177157172988</v>
      </c>
      <c r="D107" s="70">
        <v>4.0011198994964756</v>
      </c>
      <c r="E107" s="70">
        <v>4.0386938499554272</v>
      </c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v>13.615131465169201</v>
      </c>
    </row>
    <row r="108" spans="1:15">
      <c r="A108" s="53"/>
      <c r="B108" s="69" t="s">
        <v>113</v>
      </c>
      <c r="C108" s="70">
        <v>0.31324927010205861</v>
      </c>
      <c r="D108" s="70">
        <v>0.66243534577834495</v>
      </c>
      <c r="E108" s="70">
        <v>0.74708762351766145</v>
      </c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v>1.7227722393980649</v>
      </c>
    </row>
    <row r="109" spans="1:15">
      <c r="A109" s="53"/>
      <c r="B109" s="69" t="s">
        <v>336</v>
      </c>
      <c r="C109" s="70">
        <v>18.217476261755991</v>
      </c>
      <c r="D109" s="70">
        <v>17.806607889583859</v>
      </c>
      <c r="E109" s="70">
        <v>15.005280287034006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v>51.029364438373854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10.546079877573939</v>
      </c>
      <c r="D112" s="245">
        <v>12.671385174725398</v>
      </c>
      <c r="E112" s="245">
        <v>14.593859566089829</v>
      </c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v>37.811324618389165</v>
      </c>
    </row>
    <row r="113" spans="1:15">
      <c r="A113" s="53"/>
      <c r="B113" s="69" t="s">
        <v>266</v>
      </c>
      <c r="C113" s="243">
        <v>7.8513537062745931</v>
      </c>
      <c r="D113" s="243">
        <v>9.3442585845061856</v>
      </c>
      <c r="E113" s="243">
        <v>11.249906831230961</v>
      </c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v>28.445519122011735</v>
      </c>
    </row>
    <row r="114" spans="1:15">
      <c r="A114" s="53"/>
      <c r="B114" s="246" t="s">
        <v>115</v>
      </c>
      <c r="C114" s="243">
        <v>1.7996482197064876</v>
      </c>
      <c r="D114" s="243">
        <v>2.4134145056409313</v>
      </c>
      <c r="E114" s="243">
        <v>2.2306755060000105</v>
      </c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v>6.443738231347429</v>
      </c>
    </row>
    <row r="115" spans="1:15">
      <c r="A115" s="53"/>
      <c r="B115" s="246" t="s">
        <v>116</v>
      </c>
      <c r="C115" s="243">
        <v>4.3250719667973057</v>
      </c>
      <c r="D115" s="243">
        <v>5.6172556937013969</v>
      </c>
      <c r="E115" s="243">
        <v>7.2635784350396033</v>
      </c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v>17.205906095538303</v>
      </c>
    </row>
    <row r="116" spans="1:15">
      <c r="A116" s="53"/>
      <c r="B116" s="246" t="s">
        <v>117</v>
      </c>
      <c r="C116" s="243">
        <v>0.91856904808795869</v>
      </c>
      <c r="D116" s="243">
        <v>0.42603973466037137</v>
      </c>
      <c r="E116" s="243">
        <v>0.63303259016914259</v>
      </c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v>1.9776413729174727</v>
      </c>
    </row>
    <row r="117" spans="1:15">
      <c r="A117" s="53"/>
      <c r="B117" s="246" t="s">
        <v>120</v>
      </c>
      <c r="C117" s="243">
        <v>0.8080644716828409</v>
      </c>
      <c r="D117" s="243">
        <v>0.88754865050348575</v>
      </c>
      <c r="E117" s="243">
        <v>1.1226203000222053</v>
      </c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v>2.8182334222085319</v>
      </c>
    </row>
    <row r="118" spans="1:15">
      <c r="A118" s="53"/>
      <c r="B118" s="69" t="s">
        <v>267</v>
      </c>
      <c r="C118" s="243">
        <v>2.694726171299346</v>
      </c>
      <c r="D118" s="243">
        <v>3.327126590219212</v>
      </c>
      <c r="E118" s="243">
        <v>3.3439527348588678</v>
      </c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v>9.3658054963774262</v>
      </c>
    </row>
    <row r="119" spans="1:15">
      <c r="A119" s="53"/>
      <c r="B119" s="246" t="s">
        <v>118</v>
      </c>
      <c r="C119" s="243">
        <v>0.24940027300323939</v>
      </c>
      <c r="D119" s="243">
        <v>0.69510494868944783</v>
      </c>
      <c r="E119" s="243">
        <v>0.51836070901682985</v>
      </c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v>1.4628659307095171</v>
      </c>
    </row>
    <row r="120" spans="1:15">
      <c r="A120" s="53"/>
      <c r="B120" s="246" t="s">
        <v>119</v>
      </c>
      <c r="C120" s="243">
        <v>2.4453258982961068</v>
      </c>
      <c r="D120" s="243">
        <v>2.6320216415297644</v>
      </c>
      <c r="E120" s="243">
        <v>2.8255920258420377</v>
      </c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v>7.9029395656679089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8.4204589439702451E-2</v>
      </c>
      <c r="D122" s="85">
        <v>1.03950988</v>
      </c>
      <c r="E122" s="85">
        <v>0.16036897698400115</v>
      </c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v>1.2840834464237036</v>
      </c>
    </row>
    <row r="123" spans="1:15">
      <c r="A123" s="53"/>
      <c r="B123" s="69" t="s">
        <v>73</v>
      </c>
      <c r="C123" s="86">
        <v>8.4204589439702451E-2</v>
      </c>
      <c r="D123" s="86">
        <v>1.03950988</v>
      </c>
      <c r="E123" s="86">
        <v>0.16036897698400115</v>
      </c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v>1.2840834464237036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8.4204589439702451E-2</v>
      </c>
      <c r="D125" s="86">
        <v>1.03950988</v>
      </c>
      <c r="E125" s="86">
        <v>0.16036897698400115</v>
      </c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v>1.2840834464237036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-16.312321365182541</v>
      </c>
      <c r="D128" s="89">
        <v>-19.072088097018266</v>
      </c>
      <c r="E128" s="89">
        <v>-11.448723198630859</v>
      </c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v>-46.833132660831666</v>
      </c>
    </row>
    <row r="129" spans="1:15">
      <c r="A129" s="53"/>
      <c r="B129" s="88" t="s">
        <v>126</v>
      </c>
      <c r="C129" s="89">
        <v>-25.012531780768754</v>
      </c>
      <c r="D129" s="89">
        <v>-31.750730133955791</v>
      </c>
      <c r="E129" s="89">
        <v>-25.059417236027443</v>
      </c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v>-81.822679150751952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5.8703867850272804</v>
      </c>
      <c r="D131" s="79">
        <v>8.1467154534736181</v>
      </c>
      <c r="E131" s="79">
        <v>9.1338821395569916</v>
      </c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v>23.150984378057888</v>
      </c>
    </row>
    <row r="132" spans="1:15">
      <c r="A132" s="53"/>
      <c r="B132" s="69" t="s">
        <v>128</v>
      </c>
      <c r="C132" s="86">
        <v>5.8227838544354205</v>
      </c>
      <c r="D132" s="86">
        <v>8.0585998934736178</v>
      </c>
      <c r="E132" s="86">
        <v>9.1071037995569917</v>
      </c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v>22.988487547466029</v>
      </c>
    </row>
    <row r="133" spans="1:15">
      <c r="A133" s="53"/>
      <c r="B133" s="69" t="s">
        <v>129</v>
      </c>
      <c r="C133" s="86">
        <v>4.7602930591859993E-2</v>
      </c>
      <c r="D133" s="86">
        <v>8.8115560000000009E-2</v>
      </c>
      <c r="E133" s="86">
        <v>2.6778340000000001E-2</v>
      </c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v>0.16249683059186001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-30.882918565796032</v>
      </c>
      <c r="D135" s="89">
        <v>-39.897445587429409</v>
      </c>
      <c r="E135" s="89">
        <v>-34.193299375584431</v>
      </c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v>-104.97366352880984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-40.932562013504779</v>
      </c>
      <c r="D137" s="94">
        <v>51.852232041801621</v>
      </c>
      <c r="E137" s="94">
        <v>-18.550759232107097</v>
      </c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v>-7.6310892038102507</v>
      </c>
    </row>
    <row r="138" spans="1:15">
      <c r="A138" s="53"/>
      <c r="B138" s="69" t="s">
        <v>132</v>
      </c>
      <c r="C138" s="86">
        <v>34.768218720783707</v>
      </c>
      <c r="D138" s="86">
        <v>50.284414647697794</v>
      </c>
      <c r="E138" s="86">
        <v>28.892532484059139</v>
      </c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v>113.94516585254064</v>
      </c>
    </row>
    <row r="139" spans="1:15">
      <c r="A139" s="53"/>
      <c r="B139" s="69" t="s">
        <v>133</v>
      </c>
      <c r="C139" s="86">
        <v>34.768218720783707</v>
      </c>
      <c r="D139" s="86">
        <v>50.284414647697794</v>
      </c>
      <c r="E139" s="86">
        <v>28.892532484059139</v>
      </c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v>113.94516585254064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-16.951178401964185</v>
      </c>
      <c r="D144" s="86">
        <v>-18.94365898592082</v>
      </c>
      <c r="E144" s="86">
        <v>-29.946014121323486</v>
      </c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v>-65.840851509208491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-16.951178401964185</v>
      </c>
      <c r="D146" s="86">
        <v>-18.94365898592082</v>
      </c>
      <c r="E146" s="86">
        <v>-29.946014121323486</v>
      </c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v>-65.840851509208491</v>
      </c>
    </row>
    <row r="147" spans="1:18">
      <c r="A147" s="53"/>
      <c r="B147" s="96" t="s">
        <v>140</v>
      </c>
      <c r="C147" s="86">
        <v>-58.797205262916158</v>
      </c>
      <c r="D147" s="86">
        <v>20.423360820024651</v>
      </c>
      <c r="E147" s="86">
        <v>-17.52405593484275</v>
      </c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v>-55.89790037773426</v>
      </c>
    </row>
    <row r="148" spans="1:18">
      <c r="A148" s="53"/>
      <c r="B148" s="97" t="s">
        <v>141</v>
      </c>
      <c r="C148" s="86">
        <v>-2.3321020495097144</v>
      </c>
      <c r="D148" s="86">
        <v>19.766120057927143</v>
      </c>
      <c r="E148" s="86">
        <v>-26.391698209282886</v>
      </c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v>-8.9576802008654575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-56.465103213406444</v>
      </c>
      <c r="D151" s="86">
        <v>0.65724076209750759</v>
      </c>
      <c r="E151" s="86">
        <v>8.8676422744401382</v>
      </c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v>-46.940220176868799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4.7602930591859993E-2</v>
      </c>
      <c r="D153" s="86">
        <v>8.8115560000000009E-2</v>
      </c>
      <c r="E153" s="86">
        <v>2.6778340000000001E-2</v>
      </c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v>0.16249683059186001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-71.815480579300811</v>
      </c>
      <c r="D155" s="100">
        <v>11.954786454372211</v>
      </c>
      <c r="E155" s="100">
        <v>-52.744058607691528</v>
      </c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v>-112.60475273262008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7" t="s">
        <v>415</v>
      </c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</row>
    <row r="158" spans="1:18">
      <c r="A158" s="53"/>
      <c r="B158" s="427" t="s">
        <v>412</v>
      </c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</row>
    <row r="159" spans="1:18">
      <c r="A159" s="53"/>
      <c r="B159" s="428" t="s">
        <v>95</v>
      </c>
      <c r="C159" s="428"/>
      <c r="D159" s="428"/>
      <c r="E159" s="428"/>
      <c r="F159" s="428"/>
      <c r="G159" s="428"/>
      <c r="H159" s="428"/>
      <c r="I159" s="428"/>
      <c r="J159" s="428"/>
      <c r="K159" s="428"/>
      <c r="L159" s="428"/>
      <c r="M159" s="428"/>
      <c r="N159" s="428"/>
      <c r="O159" s="428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6" t="s">
        <v>96</v>
      </c>
      <c r="C161" s="443" t="s">
        <v>413</v>
      </c>
      <c r="D161" s="444"/>
      <c r="E161" s="444"/>
      <c r="F161" s="444"/>
      <c r="G161" s="444"/>
      <c r="H161" s="444"/>
      <c r="I161" s="444"/>
      <c r="J161" s="444"/>
      <c r="K161" s="444"/>
      <c r="L161" s="444"/>
      <c r="M161" s="444"/>
      <c r="N161" s="445"/>
      <c r="O161" s="441" t="s">
        <v>410</v>
      </c>
    </row>
    <row r="162" spans="1:15">
      <c r="A162" s="53"/>
      <c r="B162" s="437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42"/>
    </row>
    <row r="163" spans="1:15">
      <c r="A163" s="53"/>
      <c r="B163" s="63" t="s">
        <v>97</v>
      </c>
      <c r="C163" s="64">
        <v>62.68482938944733</v>
      </c>
      <c r="D163" s="64">
        <v>59.307996377163377</v>
      </c>
      <c r="E163" s="64">
        <v>61.330230488435006</v>
      </c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v>183.32305625504571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62.042223950265253</v>
      </c>
      <c r="D165" s="68">
        <v>58.657476993535852</v>
      </c>
      <c r="E165" s="68">
        <v>60.692997884239645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v>181.39269882804075</v>
      </c>
    </row>
    <row r="166" spans="1:15">
      <c r="A166" s="53"/>
      <c r="B166" s="69" t="s">
        <v>99</v>
      </c>
      <c r="C166" s="70">
        <v>9.539434431684672</v>
      </c>
      <c r="D166" s="70">
        <v>9.0979295070515853</v>
      </c>
      <c r="E166" s="70">
        <v>9.1016494040547542</v>
      </c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v>27.739013342791011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6.0832979124080726</v>
      </c>
      <c r="D168" s="70">
        <v>5.6363108455788637</v>
      </c>
      <c r="E168" s="70">
        <v>6.2268915180253792</v>
      </c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v>17.946500276012316</v>
      </c>
    </row>
    <row r="169" spans="1:15">
      <c r="A169" s="53"/>
      <c r="B169" s="69" t="s">
        <v>102</v>
      </c>
      <c r="C169" s="70">
        <v>1.240265693781367</v>
      </c>
      <c r="D169" s="70">
        <v>1.218409427272944</v>
      </c>
      <c r="E169" s="70">
        <v>1.1936559502424171</v>
      </c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v>3.6523310712967278</v>
      </c>
    </row>
    <row r="170" spans="1:15">
      <c r="A170" s="53"/>
      <c r="B170" s="69" t="s">
        <v>103</v>
      </c>
      <c r="C170" s="70">
        <v>17.952237769353257</v>
      </c>
      <c r="D170" s="70">
        <v>17.473091357936863</v>
      </c>
      <c r="E170" s="70">
        <v>18.111369149588885</v>
      </c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v>53.536698276879008</v>
      </c>
    </row>
    <row r="171" spans="1:15">
      <c r="A171" s="53"/>
      <c r="B171" s="69" t="s">
        <v>104</v>
      </c>
      <c r="C171" s="70">
        <v>27.226988143037882</v>
      </c>
      <c r="D171" s="70">
        <v>25.231735855695593</v>
      </c>
      <c r="E171" s="70">
        <v>26.059431862328214</v>
      </c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v>78.518155861061686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0.64260543918207624</v>
      </c>
      <c r="D173" s="68">
        <v>0.65051938362752892</v>
      </c>
      <c r="E173" s="68">
        <v>0.63723260419535988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v>1.930357427004965</v>
      </c>
    </row>
    <row r="174" spans="1:15">
      <c r="A174" s="53"/>
      <c r="B174" s="69" t="s">
        <v>106</v>
      </c>
      <c r="C174" s="70">
        <v>0.62671800378265619</v>
      </c>
      <c r="D174" s="70">
        <v>0.59583945201893718</v>
      </c>
      <c r="E174" s="70">
        <v>0.5536131028527298</v>
      </c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v>1.7761705586543233</v>
      </c>
    </row>
    <row r="175" spans="1:15">
      <c r="A175" s="53"/>
      <c r="B175" s="69" t="s">
        <v>107</v>
      </c>
      <c r="C175" s="70">
        <v>1.5887435399420037E-2</v>
      </c>
      <c r="D175" s="70">
        <v>5.4679931608591754E-2</v>
      </c>
      <c r="E175" s="70">
        <v>8.3619501342630062E-2</v>
      </c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v>0.15418686835064185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97.461230332857426</v>
      </c>
      <c r="D177" s="79">
        <v>96.35031182869686</v>
      </c>
      <c r="E177" s="79">
        <v>87.003058045719143</v>
      </c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v>280.81460020727343</v>
      </c>
    </row>
    <row r="178" spans="1:15">
      <c r="A178" s="53"/>
      <c r="B178" s="80" t="s">
        <v>109</v>
      </c>
      <c r="C178" s="81">
        <v>82.178390668891751</v>
      </c>
      <c r="D178" s="81">
        <v>81.564132174580251</v>
      </c>
      <c r="E178" s="81">
        <v>74.579280291929194</v>
      </c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v>238.32180313540118</v>
      </c>
    </row>
    <row r="179" spans="1:15">
      <c r="A179" s="53"/>
      <c r="B179" s="69" t="s">
        <v>110</v>
      </c>
      <c r="C179" s="70">
        <v>57.284553389846252</v>
      </c>
      <c r="D179" s="70">
        <v>56.235864635342963</v>
      </c>
      <c r="E179" s="70">
        <v>54.21014679063353</v>
      </c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v>167.73056481582273</v>
      </c>
    </row>
    <row r="180" spans="1:15">
      <c r="A180" s="53"/>
      <c r="B180" s="69" t="s">
        <v>111</v>
      </c>
      <c r="C180" s="70">
        <v>0</v>
      </c>
      <c r="D180" s="70">
        <v>0</v>
      </c>
      <c r="E180" s="70">
        <v>0</v>
      </c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v>0</v>
      </c>
    </row>
    <row r="181" spans="1:15">
      <c r="A181" s="53"/>
      <c r="B181" s="69" t="s">
        <v>112</v>
      </c>
      <c r="C181" s="70">
        <v>6.0339835458008428</v>
      </c>
      <c r="D181" s="70">
        <v>7.0796670500016985</v>
      </c>
      <c r="E181" s="70">
        <v>4.5542600645773286</v>
      </c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v>17.667910660379871</v>
      </c>
    </row>
    <row r="182" spans="1:15" ht="15" customHeight="1">
      <c r="A182" s="53"/>
      <c r="B182" s="69" t="s">
        <v>113</v>
      </c>
      <c r="C182" s="70">
        <v>1.4356476910173785</v>
      </c>
      <c r="D182" s="70">
        <v>1.2993039578298304</v>
      </c>
      <c r="E182" s="70">
        <v>1.4892181592195342</v>
      </c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v>4.2241698080667431</v>
      </c>
    </row>
    <row r="183" spans="1:15" ht="15" customHeight="1">
      <c r="A183" s="53"/>
      <c r="B183" s="69" t="s">
        <v>336</v>
      </c>
      <c r="C183" s="70">
        <v>17.424206042227286</v>
      </c>
      <c r="D183" s="70">
        <v>16.949296531405761</v>
      </c>
      <c r="E183" s="70">
        <v>14.325655277498804</v>
      </c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v>48.699157851131851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15.179266747424466</v>
      </c>
      <c r="D186" s="81">
        <v>14.686730459840442</v>
      </c>
      <c r="E186" s="81">
        <v>12.318382118262978</v>
      </c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v>42.184379325527892</v>
      </c>
    </row>
    <row r="187" spans="1:15">
      <c r="A187" s="53"/>
      <c r="B187" s="69" t="s">
        <v>266</v>
      </c>
      <c r="C187" s="70">
        <v>13.862671061147292</v>
      </c>
      <c r="D187" s="70">
        <v>13.81485229818246</v>
      </c>
      <c r="E187" s="70">
        <v>10.964479710823337</v>
      </c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v>38.642003070153095</v>
      </c>
    </row>
    <row r="188" spans="1:15">
      <c r="A188" s="53"/>
      <c r="B188" s="69" t="s">
        <v>115</v>
      </c>
      <c r="C188" s="70">
        <v>4.3804270337722659</v>
      </c>
      <c r="D188" s="70">
        <v>4.219427038230525</v>
      </c>
      <c r="E188" s="70">
        <v>4.0441237413159978</v>
      </c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v>12.64397781331879</v>
      </c>
    </row>
    <row r="189" spans="1:15">
      <c r="A189" s="53"/>
      <c r="B189" s="69" t="s">
        <v>116</v>
      </c>
      <c r="C189" s="70">
        <v>7.2864548651622068</v>
      </c>
      <c r="D189" s="70">
        <v>7.7882026268827182</v>
      </c>
      <c r="E189" s="70">
        <v>5.1272628374530411</v>
      </c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v>20.201920329497966</v>
      </c>
    </row>
    <row r="190" spans="1:15">
      <c r="A190" s="53"/>
      <c r="B190" s="69" t="s">
        <v>117</v>
      </c>
      <c r="C190" s="70">
        <v>1.6338833264290225</v>
      </c>
      <c r="D190" s="70">
        <v>0.70956857241433224</v>
      </c>
      <c r="E190" s="70">
        <v>0.7895265387858702</v>
      </c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v>3.1329784376292249</v>
      </c>
    </row>
    <row r="191" spans="1:15">
      <c r="A191" s="53"/>
      <c r="B191" s="69" t="s">
        <v>120</v>
      </c>
      <c r="C191" s="70">
        <v>0.56190583578379771</v>
      </c>
      <c r="D191" s="70">
        <v>1.0976540606548852</v>
      </c>
      <c r="E191" s="70">
        <v>1.0035665932684297</v>
      </c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v>2.6631264897071127</v>
      </c>
    </row>
    <row r="192" spans="1:15">
      <c r="A192" s="53"/>
      <c r="B192" s="69" t="s">
        <v>267</v>
      </c>
      <c r="C192" s="70">
        <v>1.316595686277173</v>
      </c>
      <c r="D192" s="70">
        <v>0.87187816165798171</v>
      </c>
      <c r="E192" s="70">
        <v>1.3539024074396406</v>
      </c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v>3.5423762553747951</v>
      </c>
    </row>
    <row r="193" spans="1:15">
      <c r="A193" s="53"/>
      <c r="B193" s="69" t="s">
        <v>118</v>
      </c>
      <c r="C193" s="70">
        <v>0.46675406499786082</v>
      </c>
      <c r="D193" s="70">
        <v>0.2720892905581106</v>
      </c>
      <c r="E193" s="70">
        <v>0.7967441056934611</v>
      </c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v>1.5355874612494325</v>
      </c>
    </row>
    <row r="194" spans="1:15">
      <c r="A194" s="53"/>
      <c r="B194" s="69" t="s">
        <v>119</v>
      </c>
      <c r="C194" s="70">
        <v>0.84984162127931218</v>
      </c>
      <c r="D194" s="70">
        <v>0.59978887109987111</v>
      </c>
      <c r="E194" s="70">
        <v>0.55715830174617953</v>
      </c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v>2.0067887941253626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0.10357291654121195</v>
      </c>
      <c r="D196" s="85">
        <v>9.9449194276162611E-2</v>
      </c>
      <c r="E196" s="85">
        <v>0.10539563552697173</v>
      </c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v>0.30841774634434627</v>
      </c>
    </row>
    <row r="197" spans="1:15">
      <c r="A197" s="53"/>
      <c r="B197" s="69" t="s">
        <v>73</v>
      </c>
      <c r="C197" s="86">
        <v>0.10357291654121195</v>
      </c>
      <c r="D197" s="86">
        <v>9.9449194276162611E-2</v>
      </c>
      <c r="E197" s="86">
        <v>0.10539563552697173</v>
      </c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v>0.30841774634434627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0.10357291654121195</v>
      </c>
      <c r="D199" s="86">
        <v>9.9449194276162611E-2</v>
      </c>
      <c r="E199" s="86">
        <v>0.10539563552697173</v>
      </c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v>0.30841774634434627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-20.136166718626498</v>
      </c>
      <c r="D202" s="89">
        <v>-22.9066551810444</v>
      </c>
      <c r="E202" s="89">
        <v>-13.886282407689549</v>
      </c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v>-56.929104307360433</v>
      </c>
    </row>
    <row r="203" spans="1:15">
      <c r="A203" s="53"/>
      <c r="B203" s="88" t="s">
        <v>126</v>
      </c>
      <c r="C203" s="89">
        <v>-34.776400943410096</v>
      </c>
      <c r="D203" s="89">
        <v>-37.042315451533483</v>
      </c>
      <c r="E203" s="89">
        <v>-25.672827557284137</v>
      </c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v>-97.491543952227715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4.4244598407568718</v>
      </c>
      <c r="D205" s="79">
        <v>2.8514787366346126</v>
      </c>
      <c r="E205" s="79">
        <v>5.4388233374864843</v>
      </c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v>12.71476191487797</v>
      </c>
    </row>
    <row r="206" spans="1:15">
      <c r="A206" s="53"/>
      <c r="B206" s="69" t="s">
        <v>128</v>
      </c>
      <c r="C206" s="86">
        <v>4.0210260507568716</v>
      </c>
      <c r="D206" s="86">
        <v>2.1530025366346126</v>
      </c>
      <c r="E206" s="86">
        <v>5.4170401274864846</v>
      </c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v>11.59106871487797</v>
      </c>
    </row>
    <row r="207" spans="1:15">
      <c r="A207" s="53"/>
      <c r="B207" s="69" t="s">
        <v>129</v>
      </c>
      <c r="C207" s="86">
        <v>0.40343378999999996</v>
      </c>
      <c r="D207" s="86">
        <v>0.6984762000000001</v>
      </c>
      <c r="E207" s="86">
        <v>2.1783210000000001E-2</v>
      </c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v>1.1236931999999999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-39.20086078416697</v>
      </c>
      <c r="D209" s="89">
        <v>-39.893794188168094</v>
      </c>
      <c r="E209" s="89">
        <v>-31.111650894770619</v>
      </c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v>-110.20630586710568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42.630720647931298</v>
      </c>
      <c r="D211" s="94">
        <v>66.832488895004147</v>
      </c>
      <c r="E211" s="94">
        <v>-9.2018834854300717</v>
      </c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v>100.26132605750537</v>
      </c>
    </row>
    <row r="212" spans="1:17">
      <c r="A212" s="53"/>
      <c r="B212" s="69" t="s">
        <v>132</v>
      </c>
      <c r="C212" s="86">
        <v>37.550873059021995</v>
      </c>
      <c r="D212" s="86">
        <v>44.001352144193369</v>
      </c>
      <c r="E212" s="86">
        <v>39.464187448885752</v>
      </c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v>121.01641265210111</v>
      </c>
    </row>
    <row r="213" spans="1:17">
      <c r="A213" s="53"/>
      <c r="B213" s="72" t="s">
        <v>133</v>
      </c>
      <c r="C213" s="86">
        <v>37.550873059021995</v>
      </c>
      <c r="D213" s="86">
        <v>44.001352144193369</v>
      </c>
      <c r="E213" s="86">
        <v>39.464187448885752</v>
      </c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v>121.01641265210111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6.0209711193753108</v>
      </c>
      <c r="D218" s="86">
        <v>3.3448386846613047</v>
      </c>
      <c r="E218" s="86">
        <v>-22.175706762591872</v>
      </c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v>-12.809896958555257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6.0209711193753108</v>
      </c>
      <c r="D220" s="86">
        <v>3.3448386846613047</v>
      </c>
      <c r="E220" s="86">
        <v>-22.175706762591872</v>
      </c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v>-12.809896958555257</v>
      </c>
    </row>
    <row r="221" spans="1:17">
      <c r="A221" s="53"/>
      <c r="B221" s="97" t="s">
        <v>140</v>
      </c>
      <c r="C221" s="86">
        <v>-1.3445573204660093</v>
      </c>
      <c r="D221" s="86">
        <v>18.787821866149478</v>
      </c>
      <c r="E221" s="86">
        <v>-26.512147381723953</v>
      </c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v>-9.0688828360404816</v>
      </c>
    </row>
    <row r="222" spans="1:17">
      <c r="A222" s="53"/>
      <c r="B222" s="97" t="s">
        <v>141</v>
      </c>
      <c r="C222" s="86">
        <v>-2.222211381790423</v>
      </c>
      <c r="D222" s="86">
        <v>22.226554366611758</v>
      </c>
      <c r="E222" s="86">
        <v>-28.665153912265712</v>
      </c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v>-8.660810927444377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/>
      <c r="G224" s="86"/>
      <c r="H224" s="86"/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0.8776540613244137</v>
      </c>
      <c r="D225" s="86">
        <v>-3.4387325004622777</v>
      </c>
      <c r="E225" s="86">
        <v>2.1530065305417594</v>
      </c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v>-0.40807190859610465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0.40343378999999996</v>
      </c>
      <c r="D227" s="86">
        <v>0.6984762000000001</v>
      </c>
      <c r="E227" s="86">
        <v>2.1783210000000001E-2</v>
      </c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v>1.1236931999999999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3.4298598637643281</v>
      </c>
      <c r="D229" s="100">
        <v>26.938694706836053</v>
      </c>
      <c r="E229" s="100">
        <v>-40.313534380200693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v>-9.9449798096003121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7" t="s">
        <v>416</v>
      </c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</row>
    <row r="232" spans="1:15">
      <c r="A232" s="53"/>
      <c r="B232" s="427" t="s">
        <v>412</v>
      </c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27"/>
      <c r="N232" s="427"/>
      <c r="O232" s="427"/>
    </row>
    <row r="233" spans="1:15">
      <c r="A233" s="53"/>
      <c r="B233" s="428" t="s">
        <v>95</v>
      </c>
      <c r="C233" s="428"/>
      <c r="D233" s="428"/>
      <c r="E233" s="428"/>
      <c r="F233" s="428"/>
      <c r="G233" s="428"/>
      <c r="H233" s="428"/>
      <c r="I233" s="428"/>
      <c r="J233" s="428"/>
      <c r="K233" s="428"/>
      <c r="L233" s="428"/>
      <c r="M233" s="428"/>
      <c r="N233" s="428"/>
      <c r="O233" s="428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6" t="s">
        <v>96</v>
      </c>
      <c r="C235" s="443" t="s">
        <v>413</v>
      </c>
      <c r="D235" s="444"/>
      <c r="E235" s="444"/>
      <c r="F235" s="444"/>
      <c r="G235" s="444"/>
      <c r="H235" s="444"/>
      <c r="I235" s="444"/>
      <c r="J235" s="444"/>
      <c r="K235" s="444"/>
      <c r="L235" s="444"/>
      <c r="M235" s="444"/>
      <c r="N235" s="445"/>
      <c r="O235" s="441" t="s">
        <v>410</v>
      </c>
    </row>
    <row r="236" spans="1:15">
      <c r="A236" s="53"/>
      <c r="B236" s="437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42"/>
    </row>
    <row r="237" spans="1:15">
      <c r="A237" s="53"/>
      <c r="B237" s="63" t="s">
        <v>97</v>
      </c>
      <c r="C237" s="64">
        <v>40.938352204229517</v>
      </c>
      <c r="D237" s="64">
        <v>39.257293632834674</v>
      </c>
      <c r="E237" s="64">
        <v>36.875864300911367</v>
      </c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v>117.07151013797557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39.999816787661885</v>
      </c>
      <c r="D239" s="68">
        <v>38.222683351348962</v>
      </c>
      <c r="E239" s="68">
        <v>36.128622900756909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v>114.35112303976777</v>
      </c>
    </row>
    <row r="240" spans="1:15">
      <c r="A240" s="53"/>
      <c r="B240" s="69" t="s">
        <v>99</v>
      </c>
      <c r="C240" s="70">
        <v>0.58705548162661036</v>
      </c>
      <c r="D240" s="70">
        <v>0.54397937159445109</v>
      </c>
      <c r="E240" s="70">
        <v>0.48953641543965426</v>
      </c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v>1.6205712686607157</v>
      </c>
    </row>
    <row r="241" spans="1:15">
      <c r="A241" s="53"/>
      <c r="B241" s="69" t="s">
        <v>100</v>
      </c>
      <c r="C241" s="70">
        <v>2.6886914180548861E-5</v>
      </c>
      <c r="D241" s="70">
        <v>1.3022070845612854E-5</v>
      </c>
      <c r="E241" s="70">
        <v>2.9353538409021391E-3</v>
      </c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v>2.9752628259283008E-3</v>
      </c>
    </row>
    <row r="242" spans="1:15">
      <c r="A242" s="53"/>
      <c r="B242" s="69" t="s">
        <v>101</v>
      </c>
      <c r="C242" s="70">
        <v>6.457359080243938</v>
      </c>
      <c r="D242" s="70">
        <v>5.9829176836999345</v>
      </c>
      <c r="E242" s="70">
        <v>5.2130033365497868</v>
      </c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v>17.65328010049366</v>
      </c>
    </row>
    <row r="243" spans="1:15">
      <c r="A243" s="53"/>
      <c r="B243" s="69" t="s">
        <v>102</v>
      </c>
      <c r="C243" s="70">
        <v>1.2842811620973711</v>
      </c>
      <c r="D243" s="70">
        <v>1.2641031245219907</v>
      </c>
      <c r="E243" s="70">
        <v>1.1955097933414336</v>
      </c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v>3.7438940799607954</v>
      </c>
    </row>
    <row r="244" spans="1:15">
      <c r="A244" s="53"/>
      <c r="B244" s="69" t="s">
        <v>103</v>
      </c>
      <c r="C244" s="70">
        <v>13.323462636926067</v>
      </c>
      <c r="D244" s="70">
        <v>12.815849602126523</v>
      </c>
      <c r="E244" s="70">
        <v>12.370282336091822</v>
      </c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v>38.509594575144412</v>
      </c>
    </row>
    <row r="245" spans="1:15">
      <c r="A245" s="53"/>
      <c r="B245" s="69" t="s">
        <v>104</v>
      </c>
      <c r="C245" s="70">
        <v>18.347631539853722</v>
      </c>
      <c r="D245" s="70">
        <v>17.615820547335215</v>
      </c>
      <c r="E245" s="70">
        <v>16.857355665493309</v>
      </c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v>52.820807752682249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0.93853541656762951</v>
      </c>
      <c r="D247" s="68">
        <v>1.0346102814857114</v>
      </c>
      <c r="E247" s="68">
        <v>0.74724140015445739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v>2.7203870982077984</v>
      </c>
    </row>
    <row r="248" spans="1:15">
      <c r="A248" s="53"/>
      <c r="B248" s="69" t="s">
        <v>106</v>
      </c>
      <c r="C248" s="70">
        <v>0.7660237725040917</v>
      </c>
      <c r="D248" s="70">
        <v>0.90359248340352627</v>
      </c>
      <c r="E248" s="70">
        <v>0.65594197810220212</v>
      </c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v>2.32555823400982</v>
      </c>
    </row>
    <row r="249" spans="1:15">
      <c r="A249" s="53"/>
      <c r="B249" s="69" t="s">
        <v>107</v>
      </c>
      <c r="C249" s="70">
        <v>0.17251164406353778</v>
      </c>
      <c r="D249" s="70">
        <v>0.13101779808218525</v>
      </c>
      <c r="E249" s="70">
        <v>9.1299422052255261E-2</v>
      </c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v>0.3948288641979783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87.356106297245702</v>
      </c>
      <c r="D251" s="79">
        <v>89.608317995364146</v>
      </c>
      <c r="E251" s="79">
        <v>80.136892723640145</v>
      </c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v>257.10131701624999</v>
      </c>
    </row>
    <row r="252" spans="1:15">
      <c r="A252" s="53"/>
      <c r="B252" s="80" t="s">
        <v>109</v>
      </c>
      <c r="C252" s="81">
        <v>77.60728199591307</v>
      </c>
      <c r="D252" s="81">
        <v>78.187005750991844</v>
      </c>
      <c r="E252" s="81">
        <v>70.327096523968848</v>
      </c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v>226.12138427087376</v>
      </c>
    </row>
    <row r="253" spans="1:15">
      <c r="A253" s="53"/>
      <c r="B253" s="69" t="s">
        <v>110</v>
      </c>
      <c r="C253" s="70">
        <v>54.154340051465283</v>
      </c>
      <c r="D253" s="70">
        <v>56.472330232357919</v>
      </c>
      <c r="E253" s="70">
        <v>51.225786715671781</v>
      </c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v>161.85245699949499</v>
      </c>
    </row>
    <row r="254" spans="1:15">
      <c r="A254" s="53"/>
      <c r="B254" s="69" t="s">
        <v>111</v>
      </c>
      <c r="C254" s="70">
        <v>0</v>
      </c>
      <c r="D254" s="70">
        <v>0</v>
      </c>
      <c r="E254" s="70">
        <v>0</v>
      </c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v>0</v>
      </c>
    </row>
    <row r="255" spans="1:15">
      <c r="A255" s="53"/>
      <c r="B255" s="69" t="s">
        <v>112</v>
      </c>
      <c r="C255" s="70">
        <v>5.563910461170317</v>
      </c>
      <c r="D255" s="70">
        <v>3.998141765897592</v>
      </c>
      <c r="E255" s="70">
        <v>4.1460496338659159</v>
      </c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v>13.708101860933825</v>
      </c>
    </row>
    <row r="256" spans="1:15">
      <c r="A256" s="53"/>
      <c r="B256" s="69" t="s">
        <v>113</v>
      </c>
      <c r="C256" s="70">
        <v>0.49380161828701619</v>
      </c>
      <c r="D256" s="70">
        <v>0.73794394315247225</v>
      </c>
      <c r="E256" s="70">
        <v>0.67061950739714105</v>
      </c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v>1.9023650688366294</v>
      </c>
    </row>
    <row r="257" spans="1:15">
      <c r="A257" s="53"/>
      <c r="B257" s="69" t="s">
        <v>336</v>
      </c>
      <c r="C257" s="70">
        <v>17.395229864990462</v>
      </c>
      <c r="D257" s="70">
        <v>16.978589809583855</v>
      </c>
      <c r="E257" s="70">
        <v>14.284640667034006</v>
      </c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v>48.658460341608325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9.5157738180046323</v>
      </c>
      <c r="D260" s="81">
        <v>11.335826169401303</v>
      </c>
      <c r="E260" s="81">
        <v>9.6978545447478588</v>
      </c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v>30.549454532153796</v>
      </c>
    </row>
    <row r="261" spans="1:15">
      <c r="A261" s="53"/>
      <c r="B261" s="69" t="s">
        <v>266</v>
      </c>
      <c r="C261" s="70">
        <v>8.021567560491949</v>
      </c>
      <c r="D261" s="70">
        <v>9.0927241766347482</v>
      </c>
      <c r="E261" s="70">
        <v>7.7111604328862411</v>
      </c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v>24.825452170012941</v>
      </c>
    </row>
    <row r="262" spans="1:15">
      <c r="A262" s="53"/>
      <c r="B262" s="69" t="s">
        <v>115</v>
      </c>
      <c r="C262" s="70">
        <v>3.1064345530760402</v>
      </c>
      <c r="D262" s="70">
        <v>2.8990027021744527</v>
      </c>
      <c r="E262" s="70">
        <v>2.8647354819357531</v>
      </c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v>8.8701727371862464</v>
      </c>
    </row>
    <row r="263" spans="1:15">
      <c r="A263" s="53"/>
      <c r="B263" s="69" t="s">
        <v>116</v>
      </c>
      <c r="C263" s="70">
        <v>3.2184948075055519</v>
      </c>
      <c r="D263" s="70">
        <v>3.3157823785049749</v>
      </c>
      <c r="E263" s="70">
        <v>3.8535139452707146</v>
      </c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v>10.387791131281242</v>
      </c>
    </row>
    <row r="264" spans="1:15">
      <c r="A264" s="53"/>
      <c r="B264" s="69" t="s">
        <v>117</v>
      </c>
      <c r="C264" s="70">
        <v>0.44235209913684798</v>
      </c>
      <c r="D264" s="70">
        <v>1.5438235391194095</v>
      </c>
      <c r="E264" s="70">
        <v>0.19182124397337383</v>
      </c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v>2.1779968822296314</v>
      </c>
    </row>
    <row r="265" spans="1:15">
      <c r="A265" s="53"/>
      <c r="B265" s="69" t="s">
        <v>120</v>
      </c>
      <c r="C265" s="70">
        <v>1.2542861007735093</v>
      </c>
      <c r="D265" s="70">
        <v>1.3341155568359115</v>
      </c>
      <c r="E265" s="70">
        <v>0.80108976170639923</v>
      </c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v>3.3894914193158199</v>
      </c>
    </row>
    <row r="266" spans="1:15">
      <c r="A266" s="53"/>
      <c r="B266" s="69" t="s">
        <v>267</v>
      </c>
      <c r="C266" s="70">
        <v>1.4942062575126824</v>
      </c>
      <c r="D266" s="70">
        <v>2.2431019927665545</v>
      </c>
      <c r="E266" s="70">
        <v>1.986694111861617</v>
      </c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v>5.7240023621408547</v>
      </c>
    </row>
    <row r="267" spans="1:15">
      <c r="A267" s="53"/>
      <c r="B267" s="69" t="s">
        <v>118</v>
      </c>
      <c r="C267" s="70">
        <v>0.51966605082478223</v>
      </c>
      <c r="D267" s="70">
        <v>0.50738840116387762</v>
      </c>
      <c r="E267" s="70">
        <v>0.85921677011705988</v>
      </c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v>1.8862712221057198</v>
      </c>
    </row>
    <row r="268" spans="1:15">
      <c r="A268" s="53"/>
      <c r="B268" s="69" t="s">
        <v>119</v>
      </c>
      <c r="C268" s="70">
        <v>0.9745402066879002</v>
      </c>
      <c r="D268" s="70">
        <v>1.7357135916026769</v>
      </c>
      <c r="E268" s="70">
        <v>1.1274773417445572</v>
      </c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v>3.8377311400351344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0.23305048332799894</v>
      </c>
      <c r="D270" s="85">
        <v>8.5486074971002746E-2</v>
      </c>
      <c r="E270" s="85">
        <v>0.11194165492344721</v>
      </c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v>0.43047821322244889</v>
      </c>
    </row>
    <row r="271" spans="1:15">
      <c r="A271" s="53"/>
      <c r="B271" s="69" t="s">
        <v>73</v>
      </c>
      <c r="C271" s="86">
        <v>0.23305048332799894</v>
      </c>
      <c r="D271" s="86">
        <v>8.5486074971002746E-2</v>
      </c>
      <c r="E271" s="86">
        <v>0.11194165492344721</v>
      </c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v>0.43047821322244889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0.23305048332799894</v>
      </c>
      <c r="D273" s="86">
        <v>8.5486074971002746E-2</v>
      </c>
      <c r="E273" s="86">
        <v>0.11194165492344721</v>
      </c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v>0.43047821322244889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-37.607465208251185</v>
      </c>
      <c r="D276" s="89">
        <v>-39.964322399642882</v>
      </c>
      <c r="E276" s="89">
        <v>-34.198473623211939</v>
      </c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v>-111.77026123110599</v>
      </c>
    </row>
    <row r="277" spans="1:15">
      <c r="A277" s="53"/>
      <c r="B277" s="88" t="s">
        <v>126</v>
      </c>
      <c r="C277" s="89">
        <v>-46.417754093016185</v>
      </c>
      <c r="D277" s="89">
        <v>-50.351024362529472</v>
      </c>
      <c r="E277" s="89">
        <v>-43.261028422728778</v>
      </c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v>-140.02980687827443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3.3694668273171655</v>
      </c>
      <c r="D279" s="79">
        <v>7.2503265770693668</v>
      </c>
      <c r="E279" s="79">
        <v>5.566717490157381</v>
      </c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v>16.186510894543915</v>
      </c>
    </row>
    <row r="280" spans="1:15">
      <c r="A280" s="53"/>
      <c r="B280" s="69" t="s">
        <v>128</v>
      </c>
      <c r="C280" s="86">
        <v>3.2548575473171657</v>
      </c>
      <c r="D280" s="86">
        <v>6.6074714370693668</v>
      </c>
      <c r="E280" s="86">
        <v>5.3074456301573809</v>
      </c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v>15.169774614543915</v>
      </c>
    </row>
    <row r="281" spans="1:15">
      <c r="A281" s="53"/>
      <c r="B281" s="69" t="s">
        <v>129</v>
      </c>
      <c r="C281" s="86">
        <v>0.11460928000000001</v>
      </c>
      <c r="D281" s="86">
        <v>0.64285513999999999</v>
      </c>
      <c r="E281" s="86">
        <v>0.25927186000000002</v>
      </c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v>1.0167362799999999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-49.787220920333354</v>
      </c>
      <c r="D283" s="89">
        <v>-57.601350939598838</v>
      </c>
      <c r="E283" s="89">
        <v>-48.827745912886158</v>
      </c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v>-156.21631777281834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15.125108907301591</v>
      </c>
      <c r="D285" s="94">
        <v>52.285116019389449</v>
      </c>
      <c r="E285" s="94">
        <v>32.769928602201944</v>
      </c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v>100.18015352889297</v>
      </c>
    </row>
    <row r="286" spans="1:15">
      <c r="A286" s="53"/>
      <c r="B286" s="69" t="s">
        <v>132</v>
      </c>
      <c r="C286" s="86">
        <v>47.554465536631298</v>
      </c>
      <c r="D286" s="86">
        <v>47.147862050861193</v>
      </c>
      <c r="E286" s="86">
        <v>50.813756646973189</v>
      </c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v>145.51608423446567</v>
      </c>
    </row>
    <row r="287" spans="1:15">
      <c r="A287" s="53"/>
      <c r="B287" s="72" t="s">
        <v>133</v>
      </c>
      <c r="C287" s="86">
        <v>47.554465536631298</v>
      </c>
      <c r="D287" s="86">
        <v>47.147862050861193</v>
      </c>
      <c r="E287" s="86">
        <v>50.813756646973189</v>
      </c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v>145.51608423446567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-26.776885876804492</v>
      </c>
      <c r="D292" s="86">
        <v>2.5128712075016324E-2</v>
      </c>
      <c r="E292" s="86">
        <v>-6.4619928847557873</v>
      </c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v>-33.213750049485263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-26.776885876804492</v>
      </c>
      <c r="D294" s="86">
        <v>2.5128712075016324E-2</v>
      </c>
      <c r="E294" s="86">
        <v>-6.4619928847557873</v>
      </c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v>-33.213750049485263</v>
      </c>
    </row>
    <row r="295" spans="1:17">
      <c r="A295" s="53"/>
      <c r="B295" s="97" t="s">
        <v>140</v>
      </c>
      <c r="C295" s="86">
        <v>-5.7670800325252145</v>
      </c>
      <c r="D295" s="86">
        <v>4.4692701164532398</v>
      </c>
      <c r="E295" s="86">
        <v>-11.841107020015455</v>
      </c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v>-13.13891693608743</v>
      </c>
    </row>
    <row r="296" spans="1:17">
      <c r="A296" s="53"/>
      <c r="B296" s="97" t="s">
        <v>141</v>
      </c>
      <c r="C296" s="86">
        <v>2.5824459562561017</v>
      </c>
      <c r="D296" s="86">
        <v>8.2487840994700274</v>
      </c>
      <c r="E296" s="86">
        <v>-13.257599430054887</v>
      </c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v>-2.4263693743287575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-8.3495259887813162</v>
      </c>
      <c r="D299" s="86">
        <v>-3.7795139830167876</v>
      </c>
      <c r="E299" s="86">
        <v>1.4164924100394316</v>
      </c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v>-10.712547561758672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0.11460928000000001</v>
      </c>
      <c r="D301" s="86">
        <v>0.64285513999999999</v>
      </c>
      <c r="E301" s="86">
        <v>0.25927186000000002</v>
      </c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v>1.0167362799999999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-34.662112013031759</v>
      </c>
      <c r="D303" s="100">
        <v>-5.3162349202093893</v>
      </c>
      <c r="E303" s="100">
        <v>-16.057817310684214</v>
      </c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v>-56.03616424392537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hidden="1">
      <c r="B305" s="427" t="s">
        <v>417</v>
      </c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27"/>
      <c r="N305" s="427"/>
      <c r="O305" s="427"/>
      <c r="Q305" s="61"/>
      <c r="R305" s="61"/>
      <c r="S305" s="61"/>
      <c r="T305" s="61"/>
      <c r="U305" s="61"/>
      <c r="V305" s="61"/>
    </row>
    <row r="306" spans="2:29" s="53" customFormat="1" hidden="1">
      <c r="B306" s="427" t="s">
        <v>412</v>
      </c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27"/>
      <c r="N306" s="427"/>
      <c r="O306" s="427"/>
      <c r="Q306" s="61"/>
      <c r="R306" s="61"/>
      <c r="S306" s="61"/>
      <c r="T306" s="61"/>
      <c r="U306" s="61"/>
      <c r="V306" s="61"/>
    </row>
    <row r="307" spans="2:29" s="53" customFormat="1" hidden="1">
      <c r="B307" s="428" t="s">
        <v>95</v>
      </c>
      <c r="C307" s="428"/>
      <c r="D307" s="428"/>
      <c r="E307" s="428"/>
      <c r="F307" s="428"/>
      <c r="G307" s="428"/>
      <c r="H307" s="428"/>
      <c r="I307" s="428"/>
      <c r="J307" s="428"/>
      <c r="K307" s="428"/>
      <c r="L307" s="428"/>
      <c r="M307" s="428"/>
      <c r="N307" s="428"/>
      <c r="O307" s="428"/>
      <c r="Q307" s="61"/>
      <c r="R307" s="61"/>
      <c r="S307" s="61"/>
      <c r="T307" s="61"/>
      <c r="U307" s="61"/>
      <c r="V307" s="61"/>
    </row>
    <row r="308" spans="2:29" s="53" customFormat="1" hidden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hidden="1" customHeight="1">
      <c r="B309" s="436" t="s">
        <v>96</v>
      </c>
      <c r="C309" s="443" t="s">
        <v>413</v>
      </c>
      <c r="D309" s="444"/>
      <c r="E309" s="444"/>
      <c r="F309" s="444"/>
      <c r="G309" s="444"/>
      <c r="H309" s="444"/>
      <c r="I309" s="444"/>
      <c r="J309" s="444"/>
      <c r="K309" s="444"/>
      <c r="L309" s="444"/>
      <c r="M309" s="444"/>
      <c r="N309" s="445"/>
      <c r="O309" s="441" t="s">
        <v>410</v>
      </c>
      <c r="Q309" s="61"/>
      <c r="R309" s="61"/>
      <c r="S309" s="61"/>
      <c r="T309" s="61"/>
      <c r="U309" s="61"/>
      <c r="V309" s="61"/>
    </row>
    <row r="310" spans="2:29" s="53" customFormat="1" hidden="1">
      <c r="B310" s="437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42"/>
      <c r="Q310" s="61"/>
      <c r="R310" s="61"/>
      <c r="S310" s="61"/>
      <c r="T310" s="61"/>
      <c r="U310" s="61"/>
      <c r="V310" s="61"/>
    </row>
    <row r="311" spans="2:29" s="53" customFormat="1" hidden="1">
      <c r="B311" s="63" t="s">
        <v>146</v>
      </c>
      <c r="C311" s="202"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hidden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hidden="1">
      <c r="B313" s="67" t="s">
        <v>147</v>
      </c>
      <c r="C313" s="204"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hidden="1">
      <c r="B314" s="106" t="s">
        <v>148</v>
      </c>
      <c r="C314" s="205"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hidden="1">
      <c r="B315" s="106" t="s">
        <v>110</v>
      </c>
      <c r="C315" s="205"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hidden="1">
      <c r="B316" s="106" t="s">
        <v>149</v>
      </c>
      <c r="C316" s="205"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hidden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hidden="1">
      <c r="B319" s="67" t="s">
        <v>150</v>
      </c>
      <c r="C319" s="204"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hidden="1">
      <c r="B320" s="106" t="s">
        <v>107</v>
      </c>
      <c r="C320" s="205"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hidden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hidden="1">
      <c r="B322" s="109" t="s">
        <v>151</v>
      </c>
      <c r="C322" s="208">
        <v>0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v>0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hidden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hidden="1">
      <c r="B324" s="84" t="s">
        <v>152</v>
      </c>
      <c r="C324" s="209">
        <v>0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v>0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hidden="1">
      <c r="B325" s="106" t="s">
        <v>153</v>
      </c>
      <c r="C325" s="210">
        <v>0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v>0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hidden="1">
      <c r="B326" s="111" t="s">
        <v>110</v>
      </c>
      <c r="C326" s="210">
        <v>0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v>0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hidden="1">
      <c r="B327" s="111" t="s">
        <v>112</v>
      </c>
      <c r="C327" s="210"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hidden="1">
      <c r="B328" s="106" t="s">
        <v>154</v>
      </c>
      <c r="C328" s="210"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hidden="1">
      <c r="B329" s="111" t="s">
        <v>155</v>
      </c>
      <c r="C329" s="210"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hidden="1">
      <c r="B330" s="106" t="s">
        <v>256</v>
      </c>
      <c r="C330" s="210"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hidden="1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hidden="1">
      <c r="B332" s="84" t="s">
        <v>156</v>
      </c>
      <c r="C332" s="209"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hidden="1">
      <c r="B333" s="106" t="s">
        <v>115</v>
      </c>
      <c r="C333" s="210"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hidden="1">
      <c r="B334" s="106" t="s">
        <v>69</v>
      </c>
      <c r="C334" s="210"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hidden="1">
      <c r="B335" s="106" t="s">
        <v>70</v>
      </c>
      <c r="C335" s="210"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hidden="1">
      <c r="B336" s="106" t="s">
        <v>88</v>
      </c>
      <c r="C336" s="210"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hidden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hidden="1">
      <c r="A338" s="53"/>
      <c r="B338" s="84" t="s">
        <v>121</v>
      </c>
      <c r="C338" s="209"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 hidden="1">
      <c r="A339" s="53"/>
      <c r="B339" s="106" t="s">
        <v>73</v>
      </c>
      <c r="C339" s="210"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hidden="1" outlineLevel="1">
      <c r="A340" s="53"/>
      <c r="B340" s="72" t="s">
        <v>122</v>
      </c>
      <c r="C340" s="210"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 hidden="1" collapsed="1">
      <c r="B341" s="111" t="s">
        <v>123</v>
      </c>
      <c r="C341" s="210"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hidden="1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hidden="1">
      <c r="A343" s="53"/>
      <c r="B343" s="113" t="s">
        <v>157</v>
      </c>
      <c r="C343" s="211">
        <v>0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v>0</v>
      </c>
    </row>
    <row r="344" spans="1:29" hidden="1">
      <c r="A344" s="53"/>
      <c r="B344" s="113" t="s">
        <v>158</v>
      </c>
      <c r="C344" s="211">
        <v>0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v>0</v>
      </c>
    </row>
    <row r="345" spans="1:29" hidden="1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hidden="1">
      <c r="A346" s="53"/>
      <c r="B346" s="116" t="s">
        <v>127</v>
      </c>
      <c r="C346" s="208"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 hidden="1">
      <c r="A347" s="53"/>
      <c r="B347" s="117" t="s">
        <v>159</v>
      </c>
      <c r="C347" s="210"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 hidden="1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hidden="1">
      <c r="A349" s="53"/>
      <c r="B349" s="119" t="s">
        <v>160</v>
      </c>
      <c r="C349" s="211">
        <v>0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v>0</v>
      </c>
    </row>
    <row r="350" spans="1:29" hidden="1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hidden="1">
      <c r="A351" s="53"/>
      <c r="B351" s="93" t="s">
        <v>161</v>
      </c>
      <c r="C351" s="94">
        <v>0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v>0</v>
      </c>
    </row>
    <row r="352" spans="1:29" hidden="1">
      <c r="A352" s="53"/>
      <c r="B352" s="98" t="s">
        <v>162</v>
      </c>
      <c r="C352" s="210"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 hidden="1">
      <c r="B353" s="98" t="s">
        <v>261</v>
      </c>
      <c r="C353" s="210"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hidden="1">
      <c r="B354" s="98" t="s">
        <v>163</v>
      </c>
      <c r="C354" s="210"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hidden="1" outlineLevel="1">
      <c r="B355" s="111" t="s">
        <v>164</v>
      </c>
      <c r="C355" s="210"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hidden="1" outlineLevel="1">
      <c r="B356" s="111" t="s">
        <v>148</v>
      </c>
      <c r="C356" s="210"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hidden="1" outlineLevel="1">
      <c r="B357" s="111" t="s">
        <v>112</v>
      </c>
      <c r="C357" s="210"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hidden="1" collapsed="1">
      <c r="B358" s="98" t="s">
        <v>113</v>
      </c>
      <c r="C358" s="210"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hidden="1">
      <c r="B359" s="111" t="s">
        <v>137</v>
      </c>
      <c r="C359" s="210"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hidden="1">
      <c r="B360" s="111" t="s">
        <v>138</v>
      </c>
      <c r="C360" s="210"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hidden="1">
      <c r="B361" s="111" t="s">
        <v>139</v>
      </c>
      <c r="C361" s="210"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hidden="1" collapsed="1">
      <c r="B362" s="98" t="s">
        <v>140</v>
      </c>
      <c r="C362" s="210">
        <v>0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v>0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hidden="1">
      <c r="B363" s="111" t="s">
        <v>141</v>
      </c>
      <c r="C363" s="210">
        <v>0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v>0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hidden="1">
      <c r="B364" s="111" t="s">
        <v>262</v>
      </c>
      <c r="C364" s="210"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hidden="1">
      <c r="B365" s="111" t="s">
        <v>258</v>
      </c>
      <c r="C365" s="210"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hidden="1">
      <c r="B366" s="111" t="s">
        <v>112</v>
      </c>
      <c r="C366" s="210"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hidden="1">
      <c r="B367" s="111" t="s">
        <v>165</v>
      </c>
      <c r="C367" s="210"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hidden="1">
      <c r="B368" s="111" t="s">
        <v>143</v>
      </c>
      <c r="C368" s="210"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hidden="1">
      <c r="B369" s="98" t="s">
        <v>166</v>
      </c>
      <c r="C369" s="210"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hidden="1">
      <c r="B370" s="98" t="s">
        <v>167</v>
      </c>
      <c r="C370" s="210"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hidden="1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hidden="1" thickBot="1">
      <c r="A372" s="53"/>
      <c r="B372" s="122" t="s">
        <v>168</v>
      </c>
      <c r="C372" s="215">
        <v>0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v>0</v>
      </c>
    </row>
    <row r="373" spans="1:29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6" t="s">
        <v>418</v>
      </c>
      <c r="C374" s="426"/>
      <c r="D374" s="426"/>
      <c r="E374" s="426"/>
      <c r="F374" s="426"/>
      <c r="G374" s="426"/>
      <c r="H374" s="426"/>
      <c r="I374" s="426"/>
      <c r="J374" s="426"/>
      <c r="K374" s="426"/>
      <c r="L374" s="426"/>
      <c r="M374" s="426"/>
      <c r="N374" s="426"/>
      <c r="O374" s="426"/>
    </row>
    <row r="375" spans="1:29">
      <c r="A375" s="53"/>
      <c r="B375" s="427" t="s">
        <v>412</v>
      </c>
      <c r="C375" s="427"/>
      <c r="D375" s="427"/>
      <c r="E375" s="427"/>
      <c r="F375" s="427"/>
      <c r="G375" s="427"/>
      <c r="H375" s="427"/>
      <c r="I375" s="427"/>
      <c r="J375" s="427"/>
      <c r="K375" s="427"/>
      <c r="L375" s="427"/>
      <c r="M375" s="427"/>
      <c r="N375" s="427"/>
      <c r="O375" s="427"/>
    </row>
    <row r="376" spans="1:29">
      <c r="A376" s="53"/>
      <c r="B376" s="428" t="s">
        <v>95</v>
      </c>
      <c r="C376" s="428"/>
      <c r="D376" s="428"/>
      <c r="E376" s="428"/>
      <c r="F376" s="428"/>
      <c r="G376" s="428"/>
      <c r="H376" s="428"/>
      <c r="I376" s="428"/>
      <c r="J376" s="428"/>
      <c r="K376" s="428"/>
      <c r="L376" s="428"/>
      <c r="M376" s="428"/>
      <c r="N376" s="428"/>
      <c r="O376" s="428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6" t="s">
        <v>96</v>
      </c>
      <c r="C378" s="438" t="s">
        <v>413</v>
      </c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  <c r="N378" s="440"/>
      <c r="O378" s="441" t="s">
        <v>410</v>
      </c>
    </row>
    <row r="379" spans="1:29">
      <c r="A379" s="53"/>
      <c r="B379" s="437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42"/>
    </row>
    <row r="380" spans="1:29">
      <c r="A380" s="53"/>
      <c r="B380" s="63" t="s">
        <v>146</v>
      </c>
      <c r="C380" s="64">
        <v>54.052227856686883</v>
      </c>
      <c r="D380" s="64">
        <v>28.857361730214254</v>
      </c>
      <c r="E380" s="64">
        <v>15.506287158068709</v>
      </c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v>98.415876744969836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54.052227856686883</v>
      </c>
      <c r="D382" s="68">
        <v>28.857361730214254</v>
      </c>
      <c r="E382" s="68">
        <v>15.506287158068709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v>98.415876744969836</v>
      </c>
    </row>
    <row r="383" spans="1:29">
      <c r="A383" s="53"/>
      <c r="B383" s="96" t="s">
        <v>169</v>
      </c>
      <c r="C383" s="110">
        <v>50.75938053561606</v>
      </c>
      <c r="D383" s="110">
        <v>24.353005929861414</v>
      </c>
      <c r="E383" s="110">
        <v>13.026395858041164</v>
      </c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v>88.13878232351864</v>
      </c>
    </row>
    <row r="384" spans="1:29">
      <c r="A384" s="53"/>
      <c r="B384" s="96" t="s">
        <v>111</v>
      </c>
      <c r="C384" s="110">
        <v>0</v>
      </c>
      <c r="D384" s="110">
        <v>0.72546055189011549</v>
      </c>
      <c r="E384" s="110">
        <v>0.40349316906323457</v>
      </c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v>1.12895372095335</v>
      </c>
    </row>
    <row r="385" spans="1:29">
      <c r="A385" s="53"/>
      <c r="B385" s="96" t="s">
        <v>110</v>
      </c>
      <c r="C385" s="110">
        <v>0.15022255655309641</v>
      </c>
      <c r="D385" s="110">
        <v>0.1493435553334761</v>
      </c>
      <c r="E385" s="110">
        <v>3.5351829914372482E-2</v>
      </c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v>0.33491794180094497</v>
      </c>
    </row>
    <row r="386" spans="1:29" s="53" customFormat="1">
      <c r="B386" s="96" t="s">
        <v>170</v>
      </c>
      <c r="C386" s="110">
        <v>3.1426247645177283</v>
      </c>
      <c r="D386" s="110">
        <v>3.6295516931292462</v>
      </c>
      <c r="E386" s="110">
        <v>2.0410463010499384</v>
      </c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v>8.813222758696913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8.0209577240562027</v>
      </c>
      <c r="D391" s="127">
        <v>5.1983815110354223</v>
      </c>
      <c r="E391" s="127">
        <v>4.7952971411865493</v>
      </c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v>18.014636376278176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8.0209577240562027</v>
      </c>
      <c r="D395" s="129">
        <v>5.1983815110354223</v>
      </c>
      <c r="E395" s="129">
        <v>4.7952971411865493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v>18.014636376278176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2.7635603625781826</v>
      </c>
      <c r="D396" s="110">
        <v>2.842869469966586</v>
      </c>
      <c r="E396" s="110">
        <v>2.7187977480316814</v>
      </c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v>8.3252275805764491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4.9416740718229422</v>
      </c>
      <c r="D397" s="110">
        <v>1.8936636422503899</v>
      </c>
      <c r="E397" s="110">
        <v>1.8398636163305726</v>
      </c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v>8.6752013304039046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0.19906177547181342</v>
      </c>
      <c r="D398" s="110">
        <v>0.19895782507163762</v>
      </c>
      <c r="E398" s="110">
        <v>0.13074605195784025</v>
      </c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v>0.52876565250129126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0.11666151418326531</v>
      </c>
      <c r="D399" s="110">
        <v>0.26289057374680902</v>
      </c>
      <c r="E399" s="110">
        <v>0.10588972486645519</v>
      </c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v>0.48544181279652954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46.031270132630681</v>
      </c>
      <c r="D404" s="132">
        <v>23.658980219178833</v>
      </c>
      <c r="E404" s="132">
        <v>10.71099001688216</v>
      </c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v>80.40124036869166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24.392577246504267</v>
      </c>
      <c r="D406" s="127">
        <v>21.978305368147687</v>
      </c>
      <c r="E406" s="127">
        <v>5.8943906046313561</v>
      </c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v>52.265273219283308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24.392577246504267</v>
      </c>
      <c r="D407" s="110">
        <v>21.978305368147687</v>
      </c>
      <c r="E407" s="110">
        <v>5.8943906046313561</v>
      </c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v>52.265273219283308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21.638692886126414</v>
      </c>
      <c r="D409" s="114">
        <v>1.6806748510311458</v>
      </c>
      <c r="E409" s="114">
        <v>4.8165994122508042</v>
      </c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v>28.135967149408351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-21.638692886126428</v>
      </c>
      <c r="D411" s="94">
        <v>-1.680674851031142</v>
      </c>
      <c r="E411" s="94">
        <v>-4.8165994122508069</v>
      </c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v>-28.135967149408376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-18.690465153038026</v>
      </c>
      <c r="D412" s="124">
        <v>-0.3956914169122594</v>
      </c>
      <c r="E412" s="124">
        <v>-3.5953993916339577</v>
      </c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v>-22.681555961584245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-18.690465153038026</v>
      </c>
      <c r="D414" s="124">
        <v>-0.3956914169122594</v>
      </c>
      <c r="E414" s="124">
        <v>-3.5953993916339577</v>
      </c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v>-22.681555961584245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-2.9482277330884004</v>
      </c>
      <c r="D415" s="124">
        <v>-1.2849834341188826</v>
      </c>
      <c r="E415" s="124">
        <v>-1.2212000206168492</v>
      </c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v>-5.4544111878241326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-2.9482277330884004</v>
      </c>
      <c r="D418" s="124">
        <v>-1.2849834341188826</v>
      </c>
      <c r="E418" s="124">
        <v>-1.2212000206168492</v>
      </c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v>-5.4544111878241326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3.7747582837255322E-15</v>
      </c>
      <c r="E422" s="135">
        <v>0</v>
      </c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6" t="s">
        <v>419</v>
      </c>
      <c r="C424" s="426"/>
      <c r="D424" s="426"/>
      <c r="E424" s="426"/>
      <c r="F424" s="426"/>
      <c r="G424" s="426"/>
      <c r="H424" s="426"/>
      <c r="I424" s="426"/>
      <c r="J424" s="426"/>
      <c r="K424" s="426"/>
      <c r="L424" s="426"/>
      <c r="M424" s="426"/>
      <c r="N424" s="426"/>
      <c r="O424" s="426"/>
      <c r="P424" s="61"/>
      <c r="Q424" s="61"/>
      <c r="R424" s="61"/>
      <c r="S424" s="61"/>
    </row>
    <row r="425" spans="1:29" s="53" customFormat="1">
      <c r="B425" s="427" t="s">
        <v>412</v>
      </c>
      <c r="C425" s="427"/>
      <c r="D425" s="427"/>
      <c r="E425" s="427"/>
      <c r="F425" s="427"/>
      <c r="G425" s="427"/>
      <c r="H425" s="427"/>
      <c r="I425" s="427"/>
      <c r="J425" s="427"/>
      <c r="K425" s="427"/>
      <c r="L425" s="427"/>
      <c r="M425" s="427"/>
      <c r="N425" s="427"/>
      <c r="O425" s="427"/>
      <c r="P425" s="61"/>
      <c r="Q425" s="61"/>
      <c r="R425" s="61"/>
      <c r="S425" s="61"/>
    </row>
    <row r="426" spans="1:29" s="53" customFormat="1">
      <c r="B426" s="428" t="s">
        <v>95</v>
      </c>
      <c r="C426" s="428"/>
      <c r="D426" s="428"/>
      <c r="E426" s="428"/>
      <c r="F426" s="428"/>
      <c r="G426" s="428"/>
      <c r="H426" s="428"/>
      <c r="I426" s="428"/>
      <c r="J426" s="428"/>
      <c r="K426" s="428"/>
      <c r="L426" s="428"/>
      <c r="M426" s="428"/>
      <c r="N426" s="428"/>
      <c r="O426" s="428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6" t="s">
        <v>96</v>
      </c>
      <c r="C428" s="438" t="s">
        <v>413</v>
      </c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  <c r="N428" s="440"/>
      <c r="O428" s="441" t="s">
        <v>410</v>
      </c>
      <c r="P428" s="61"/>
      <c r="Q428" s="61"/>
      <c r="R428" s="61"/>
      <c r="S428" s="61"/>
    </row>
    <row r="429" spans="1:29" s="53" customFormat="1">
      <c r="B429" s="437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42"/>
      <c r="P429" s="61"/>
      <c r="Q429" s="61"/>
      <c r="R429" s="61"/>
      <c r="S429" s="61"/>
    </row>
    <row r="430" spans="1:29" s="53" customFormat="1">
      <c r="B430" s="63" t="s">
        <v>146</v>
      </c>
      <c r="C430" s="64">
        <v>8.9764226662297695</v>
      </c>
      <c r="D430" s="64">
        <v>8.6048579948604473</v>
      </c>
      <c r="E430" s="64">
        <v>8.951091647641146</v>
      </c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v>26.532372308731368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8.0377209492635018</v>
      </c>
      <c r="D432" s="68">
        <v>7.7388761490062512</v>
      </c>
      <c r="E432" s="68">
        <v>8.245439828204189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v>24.022036926473945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8.0377209492635018</v>
      </c>
      <c r="D436" s="110">
        <v>7.7388761490062512</v>
      </c>
      <c r="E436" s="110">
        <v>8.245439828204189</v>
      </c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v>24.022036926473945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0.93870171696626847</v>
      </c>
      <c r="D440" s="68">
        <v>0.86598184585419569</v>
      </c>
      <c r="E440" s="68">
        <v>0.70565181943695732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v>2.5103353822574217</v>
      </c>
    </row>
    <row r="441" spans="1:29">
      <c r="A441" s="53"/>
      <c r="B441" s="106" t="s">
        <v>107</v>
      </c>
      <c r="C441" s="110">
        <v>0.93870171696626847</v>
      </c>
      <c r="D441" s="110">
        <v>0.86598184585419569</v>
      </c>
      <c r="E441" s="110">
        <v>0.70565181943695732</v>
      </c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v>2.5103353822574217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3.6715582413701777</v>
      </c>
      <c r="D443" s="127">
        <v>6.1327494450846221</v>
      </c>
      <c r="E443" s="127">
        <v>3.4017087050421719</v>
      </c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v>13.206016391496972</v>
      </c>
    </row>
    <row r="444" spans="1:29">
      <c r="A444" s="53"/>
      <c r="B444" s="130" t="s">
        <v>178</v>
      </c>
      <c r="C444" s="129">
        <v>3.6715582413701777</v>
      </c>
      <c r="D444" s="129">
        <v>5.6116411028284539</v>
      </c>
      <c r="E444" s="129">
        <v>3.4017087050421719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v>12.684908049240804</v>
      </c>
    </row>
    <row r="445" spans="1:29">
      <c r="A445" s="53"/>
      <c r="B445" s="98" t="s">
        <v>115</v>
      </c>
      <c r="C445" s="110">
        <v>1.8823248421063354</v>
      </c>
      <c r="D445" s="110">
        <v>1.9445608246739341</v>
      </c>
      <c r="E445" s="110">
        <v>1.837603003976348</v>
      </c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v>5.6644886707566178</v>
      </c>
    </row>
    <row r="446" spans="1:29">
      <c r="A446" s="53"/>
      <c r="B446" s="98" t="s">
        <v>69</v>
      </c>
      <c r="C446" s="110">
        <v>0.9208415740809911</v>
      </c>
      <c r="D446" s="110">
        <v>0.93242998497564478</v>
      </c>
      <c r="E446" s="110">
        <v>0.9725314515106912</v>
      </c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v>2.8258030105673271</v>
      </c>
    </row>
    <row r="447" spans="1:29">
      <c r="A447" s="53"/>
      <c r="B447" s="98" t="s">
        <v>70</v>
      </c>
      <c r="C447" s="110">
        <v>0.70987646026173001</v>
      </c>
      <c r="D447" s="110">
        <v>2.5319040513071531</v>
      </c>
      <c r="E447" s="110">
        <v>0.39810984961529294</v>
      </c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v>3.6398903611841762</v>
      </c>
    </row>
    <row r="448" spans="1:29" s="53" customFormat="1">
      <c r="B448" s="98" t="s">
        <v>88</v>
      </c>
      <c r="C448" s="110">
        <v>0.15851536492112112</v>
      </c>
      <c r="D448" s="110">
        <v>0.20274624187172191</v>
      </c>
      <c r="E448" s="110">
        <v>0.19346439993983935</v>
      </c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v>0.55472600673268235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0.52110834225616864</v>
      </c>
      <c r="E450" s="85">
        <v>0</v>
      </c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v>0.52110834225616864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0.52110834225616864</v>
      </c>
      <c r="E451" s="110">
        <v>0</v>
      </c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v>0.52110834225616864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5.3048644248595913</v>
      </c>
      <c r="D453" s="132">
        <v>2.4721085497758253</v>
      </c>
      <c r="E453" s="132">
        <v>5.5493829425989745</v>
      </c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v>13.326355917234396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6.1925427053126976</v>
      </c>
      <c r="D455" s="127">
        <v>4.2078452464232177</v>
      </c>
      <c r="E455" s="127">
        <v>1.7594544835732717</v>
      </c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v>12.159842435309187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6.1925427053126976</v>
      </c>
      <c r="D456" s="110">
        <v>4.2078452464232177</v>
      </c>
      <c r="E456" s="110">
        <v>1.7594544835732717</v>
      </c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v>12.159842435309187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-0.88767828045310626</v>
      </c>
      <c r="D458" s="114">
        <v>-1.7357366966473924</v>
      </c>
      <c r="E458" s="114">
        <v>3.7899284590257025</v>
      </c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v>1.1665134819252092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0.88767828045310537</v>
      </c>
      <c r="D460" s="94">
        <v>1.7357366966473937</v>
      </c>
      <c r="E460" s="94">
        <v>-3.7899284590257025</v>
      </c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v>-1.166513481925203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-2.060549452635295</v>
      </c>
      <c r="D461" s="124">
        <v>0.45075326252851111</v>
      </c>
      <c r="E461" s="124">
        <v>-5.0111284796425517</v>
      </c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v>-6.6209246697493356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-2.060549452635295</v>
      </c>
      <c r="D463" s="124">
        <v>0.45075326252851111</v>
      </c>
      <c r="E463" s="124">
        <v>-5.0111284796425517</v>
      </c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v>-6.6209246697493356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2.9482277330884004</v>
      </c>
      <c r="D464" s="124">
        <v>1.2849834341188826</v>
      </c>
      <c r="E464" s="124">
        <v>1.2212000206168492</v>
      </c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v>5.4544111878241326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2.9482277330884004</v>
      </c>
      <c r="D467" s="124">
        <v>1.2849834341188826</v>
      </c>
      <c r="E467" s="124">
        <v>1.2212000206168492</v>
      </c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v>5.4544111878241326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-8.8817841970012523E-16</v>
      </c>
      <c r="D470" s="135">
        <v>0</v>
      </c>
      <c r="E470" s="135">
        <v>0</v>
      </c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v>6.2172489379008766E-15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6" t="s">
        <v>420</v>
      </c>
      <c r="C472" s="426"/>
      <c r="D472" s="426"/>
      <c r="E472" s="426"/>
      <c r="F472" s="426"/>
      <c r="G472" s="426"/>
      <c r="H472" s="426"/>
      <c r="I472" s="426"/>
      <c r="J472" s="426"/>
      <c r="K472" s="426"/>
      <c r="L472" s="426"/>
      <c r="M472" s="426"/>
      <c r="N472" s="426"/>
      <c r="O472" s="426"/>
    </row>
    <row r="473" spans="1:29">
      <c r="B473" s="427" t="s">
        <v>412</v>
      </c>
      <c r="C473" s="427"/>
      <c r="D473" s="427"/>
      <c r="E473" s="427"/>
      <c r="F473" s="427"/>
      <c r="G473" s="427"/>
      <c r="H473" s="427"/>
      <c r="I473" s="427"/>
      <c r="J473" s="427"/>
      <c r="K473" s="427"/>
      <c r="L473" s="427"/>
      <c r="M473" s="427"/>
      <c r="N473" s="427"/>
      <c r="O473" s="427"/>
    </row>
    <row r="474" spans="1:29">
      <c r="B474" s="428" t="s">
        <v>95</v>
      </c>
      <c r="C474" s="428"/>
      <c r="D474" s="428"/>
      <c r="E474" s="428"/>
      <c r="F474" s="428"/>
      <c r="G474" s="428"/>
      <c r="H474" s="428"/>
      <c r="I474" s="428"/>
      <c r="J474" s="428"/>
      <c r="K474" s="428"/>
      <c r="L474" s="428"/>
      <c r="M474" s="428"/>
      <c r="N474" s="428"/>
      <c r="O474" s="428"/>
    </row>
    <row r="476" spans="1:29" ht="15" thickBot="1"/>
    <row r="477" spans="1:29">
      <c r="B477" s="429" t="s">
        <v>96</v>
      </c>
      <c r="C477" s="431" t="s">
        <v>413</v>
      </c>
      <c r="D477" s="432">
        <v>0</v>
      </c>
      <c r="E477" s="432">
        <v>0</v>
      </c>
      <c r="F477" s="432">
        <v>0</v>
      </c>
      <c r="G477" s="432">
        <v>0</v>
      </c>
      <c r="H477" s="432">
        <v>0</v>
      </c>
      <c r="I477" s="432">
        <v>0</v>
      </c>
      <c r="J477" s="432">
        <v>0</v>
      </c>
      <c r="K477" s="432">
        <v>0</v>
      </c>
      <c r="L477" s="432">
        <v>0</v>
      </c>
      <c r="M477" s="432">
        <v>0</v>
      </c>
      <c r="N477" s="433">
        <v>0</v>
      </c>
      <c r="O477" s="434" t="s">
        <v>410</v>
      </c>
    </row>
    <row r="478" spans="1:29">
      <c r="B478" s="430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5"/>
    </row>
    <row r="479" spans="1:29">
      <c r="B479" s="369" t="s">
        <v>146</v>
      </c>
      <c r="C479" s="370">
        <v>77.664421480734319</v>
      </c>
      <c r="D479" s="370">
        <v>12.665558359394844</v>
      </c>
      <c r="E479" s="370">
        <v>101.64354848118231</v>
      </c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v>191.97352832131148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77.612387639033486</v>
      </c>
      <c r="D481" s="374">
        <v>12.6013881513458</v>
      </c>
      <c r="E481" s="374">
        <v>101.3876233269913</v>
      </c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v>191.60139911737059</v>
      </c>
    </row>
    <row r="482" spans="2:15">
      <c r="B482" s="375" t="s">
        <v>148</v>
      </c>
      <c r="C482" s="243">
        <v>77.612387639033486</v>
      </c>
      <c r="D482" s="243">
        <v>12.6013881513458</v>
      </c>
      <c r="E482" s="243">
        <v>101.3876233269913</v>
      </c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v>191.60139911737059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>
        <v>0</v>
      </c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v>0</v>
      </c>
    </row>
    <row r="486" spans="2:15">
      <c r="B486" s="375" t="s">
        <v>323</v>
      </c>
      <c r="C486" s="243">
        <v>0</v>
      </c>
      <c r="D486" s="243">
        <v>0</v>
      </c>
      <c r="E486" s="243">
        <v>0</v>
      </c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5.2033841700837344E-2</v>
      </c>
      <c r="D488" s="374">
        <v>6.4170208049043304E-2</v>
      </c>
      <c r="E488" s="374">
        <v>0.25592515419099993</v>
      </c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v>0.37212920394088056</v>
      </c>
    </row>
    <row r="489" spans="2:15">
      <c r="B489" s="375" t="s">
        <v>107</v>
      </c>
      <c r="C489" s="243">
        <v>5.2033841700837344E-2</v>
      </c>
      <c r="D489" s="243">
        <v>6.4170208049043304E-2</v>
      </c>
      <c r="E489" s="243">
        <v>0.25592515419099993</v>
      </c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v>0.37212920394088056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33.175183038029346</v>
      </c>
      <c r="D491" s="380">
        <v>20.355021421087908</v>
      </c>
      <c r="E491" s="380">
        <v>47.389914380440082</v>
      </c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v>100.92011883955733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324</v>
      </c>
      <c r="C493" s="85">
        <v>1.9826389345403428</v>
      </c>
      <c r="D493" s="85">
        <v>2.0277926095129324</v>
      </c>
      <c r="E493" s="85">
        <v>2.0735254419458249</v>
      </c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v>6.0839569859990998</v>
      </c>
    </row>
    <row r="494" spans="2:15">
      <c r="B494" s="381" t="s">
        <v>325</v>
      </c>
      <c r="C494" s="110">
        <v>1.9826389345403428</v>
      </c>
      <c r="D494" s="110">
        <v>2.0277926095129324</v>
      </c>
      <c r="E494" s="110">
        <v>2.0735254419458249</v>
      </c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v>6.0839569859990998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326</v>
      </c>
      <c r="C496" s="85">
        <v>31.136429223942788</v>
      </c>
      <c r="D496" s="85">
        <v>18.231479031199299</v>
      </c>
      <c r="E496" s="85">
        <v>16.784405546924638</v>
      </c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v>66.152313802066729</v>
      </c>
    </row>
    <row r="497" spans="2:15">
      <c r="B497" s="375" t="s">
        <v>115</v>
      </c>
      <c r="C497" s="110">
        <v>1.0270089749814941</v>
      </c>
      <c r="D497" s="110">
        <v>1.183700958057575</v>
      </c>
      <c r="E497" s="110">
        <v>2.2782523654454843</v>
      </c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v>4.4889622984845534</v>
      </c>
    </row>
    <row r="498" spans="2:15">
      <c r="B498" s="375" t="s">
        <v>69</v>
      </c>
      <c r="C498" s="110">
        <v>9.1844456765018911</v>
      </c>
      <c r="D498" s="110">
        <v>1.9098822302729539</v>
      </c>
      <c r="E498" s="110">
        <v>3.6888121982096629</v>
      </c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v>14.783140104984508</v>
      </c>
    </row>
    <row r="499" spans="2:15">
      <c r="B499" s="375" t="s">
        <v>70</v>
      </c>
      <c r="C499" s="110">
        <v>20.557445920022406</v>
      </c>
      <c r="D499" s="110">
        <v>14.788497256415841</v>
      </c>
      <c r="E499" s="110">
        <v>10.461710441266042</v>
      </c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v>45.80765361770429</v>
      </c>
    </row>
    <row r="500" spans="2:15">
      <c r="B500" s="375" t="s">
        <v>88</v>
      </c>
      <c r="C500" s="110">
        <v>0.36752865243699534</v>
      </c>
      <c r="D500" s="110">
        <v>0.34939858645292654</v>
      </c>
      <c r="E500" s="110">
        <v>0.35563054200345079</v>
      </c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v>1.0725577808933728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5.6114879546217002E-2</v>
      </c>
      <c r="D502" s="85">
        <v>9.5749780375676843E-2</v>
      </c>
      <c r="E502" s="85">
        <v>28.531983391569618</v>
      </c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v>28.683848051491513</v>
      </c>
    </row>
    <row r="503" spans="2:15">
      <c r="B503" s="375" t="s">
        <v>73</v>
      </c>
      <c r="C503" s="110">
        <v>5.6114879546217002E-2</v>
      </c>
      <c r="D503" s="110">
        <v>9.5749780375676843E-2</v>
      </c>
      <c r="E503" s="110">
        <v>28.531983391569618</v>
      </c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v>28.683848051491513</v>
      </c>
    </row>
    <row r="504" spans="2:15">
      <c r="B504" s="383" t="s">
        <v>122</v>
      </c>
      <c r="C504" s="110">
        <v>0</v>
      </c>
      <c r="D504" s="110">
        <v>0</v>
      </c>
      <c r="E504" s="110">
        <v>2.7253097174646684E-3</v>
      </c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v>2.7253097174646684E-3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4" t="s">
        <v>327</v>
      </c>
      <c r="C506" s="110">
        <v>0</v>
      </c>
      <c r="D506" s="110">
        <v>0</v>
      </c>
      <c r="E506" s="110">
        <v>0</v>
      </c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4" t="s">
        <v>356</v>
      </c>
      <c r="C507" s="110">
        <v>0</v>
      </c>
      <c r="D507" s="110">
        <v>0</v>
      </c>
      <c r="E507" s="110">
        <v>28.449528431818219</v>
      </c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v>28.449528431818219</v>
      </c>
    </row>
    <row r="508" spans="2:15">
      <c r="B508" s="384" t="s">
        <v>328</v>
      </c>
      <c r="C508" s="110">
        <v>5.6114879546217002E-2</v>
      </c>
      <c r="D508" s="110">
        <v>9.5749780375676843E-2</v>
      </c>
      <c r="E508" s="110">
        <v>7.9729650033933314E-2</v>
      </c>
      <c r="F508" s="110"/>
      <c r="G508" s="110"/>
      <c r="H508" s="110"/>
      <c r="I508" s="110"/>
      <c r="J508" s="110"/>
      <c r="K508" s="110"/>
      <c r="L508" s="110"/>
      <c r="M508" s="110"/>
      <c r="N508" s="110"/>
      <c r="O508" s="110">
        <v>0.23159430995582717</v>
      </c>
    </row>
    <row r="509" spans="2:15">
      <c r="B509" s="375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</row>
    <row r="510" spans="2:15">
      <c r="B510" s="385" t="s">
        <v>158</v>
      </c>
      <c r="C510" s="114">
        <v>44.489238442704973</v>
      </c>
      <c r="D510" s="114">
        <v>-7.6894630616930648</v>
      </c>
      <c r="E510" s="114">
        <v>54.253634100742225</v>
      </c>
      <c r="F510" s="114"/>
      <c r="G510" s="114"/>
      <c r="H510" s="114"/>
      <c r="I510" s="114"/>
      <c r="J510" s="114"/>
      <c r="K510" s="114"/>
      <c r="L510" s="114"/>
      <c r="M510" s="114"/>
      <c r="N510" s="114"/>
      <c r="O510" s="114">
        <v>91.053409481754144</v>
      </c>
    </row>
    <row r="511" spans="2:15">
      <c r="B511" s="386"/>
      <c r="C511" s="387"/>
      <c r="D511" s="387"/>
      <c r="E511" s="387"/>
      <c r="F511" s="387"/>
      <c r="G511" s="387"/>
      <c r="H511" s="387"/>
      <c r="I511" s="387"/>
      <c r="J511" s="387"/>
      <c r="K511" s="387"/>
      <c r="L511" s="387"/>
      <c r="M511" s="387"/>
      <c r="N511" s="387"/>
      <c r="O511" s="387"/>
    </row>
    <row r="512" spans="2:15">
      <c r="B512" s="388" t="s">
        <v>127</v>
      </c>
      <c r="C512" s="380">
        <v>0.7110793884252059</v>
      </c>
      <c r="D512" s="380">
        <v>0.84624998283416442</v>
      </c>
      <c r="E512" s="380">
        <v>0.75383501383187812</v>
      </c>
      <c r="F512" s="380"/>
      <c r="G512" s="380"/>
      <c r="H512" s="380"/>
      <c r="I512" s="380"/>
      <c r="J512" s="380"/>
      <c r="K512" s="380"/>
      <c r="L512" s="380"/>
      <c r="M512" s="380"/>
      <c r="N512" s="380"/>
      <c r="O512" s="380">
        <v>2.3111643850912484</v>
      </c>
    </row>
    <row r="513" spans="2:15">
      <c r="B513" s="389" t="s">
        <v>159</v>
      </c>
      <c r="C513" s="110">
        <v>0.7110793884252059</v>
      </c>
      <c r="D513" s="110">
        <v>0.84624998283416442</v>
      </c>
      <c r="E513" s="110">
        <v>0.75383501383187812</v>
      </c>
      <c r="F513" s="110"/>
      <c r="G513" s="110"/>
      <c r="H513" s="110"/>
      <c r="I513" s="110"/>
      <c r="J513" s="110"/>
      <c r="K513" s="110"/>
      <c r="L513" s="110"/>
      <c r="M513" s="110"/>
      <c r="N513" s="110"/>
      <c r="O513" s="110">
        <v>2.3111643850912484</v>
      </c>
    </row>
    <row r="514" spans="2:15">
      <c r="B514" s="390"/>
      <c r="C514" s="391"/>
      <c r="D514" s="391"/>
      <c r="E514" s="391"/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</row>
    <row r="515" spans="2:15">
      <c r="B515" s="392" t="s">
        <v>160</v>
      </c>
      <c r="C515" s="114">
        <v>43.778159054279769</v>
      </c>
      <c r="D515" s="114">
        <v>-8.5357130445272293</v>
      </c>
      <c r="E515" s="114">
        <v>53.49979908691035</v>
      </c>
      <c r="F515" s="114"/>
      <c r="G515" s="114"/>
      <c r="H515" s="114"/>
      <c r="I515" s="114"/>
      <c r="J515" s="114"/>
      <c r="K515" s="114"/>
      <c r="L515" s="114"/>
      <c r="M515" s="114"/>
      <c r="N515" s="114"/>
      <c r="O515" s="114">
        <v>88.742245096662899</v>
      </c>
    </row>
    <row r="516" spans="2:15">
      <c r="B516" s="393"/>
      <c r="C516" s="394"/>
      <c r="D516" s="394"/>
      <c r="E516" s="394"/>
      <c r="F516" s="394"/>
      <c r="G516" s="394"/>
      <c r="H516" s="394"/>
      <c r="I516" s="394"/>
      <c r="J516" s="394"/>
      <c r="K516" s="394"/>
      <c r="L516" s="394"/>
      <c r="M516" s="394"/>
      <c r="N516" s="394"/>
      <c r="O516" s="394"/>
    </row>
    <row r="517" spans="2:15">
      <c r="B517" s="395" t="s">
        <v>161</v>
      </c>
      <c r="C517" s="396">
        <v>-43.778159054279755</v>
      </c>
      <c r="D517" s="396">
        <v>8.5357130445272258</v>
      </c>
      <c r="E517" s="396">
        <v>-53.499799086910343</v>
      </c>
      <c r="F517" s="396"/>
      <c r="G517" s="396"/>
      <c r="H517" s="396"/>
      <c r="I517" s="396"/>
      <c r="J517" s="396"/>
      <c r="K517" s="396"/>
      <c r="L517" s="396"/>
      <c r="M517" s="396"/>
      <c r="N517" s="396"/>
      <c r="O517" s="396">
        <v>-88.742245096662884</v>
      </c>
    </row>
    <row r="518" spans="2:15">
      <c r="B518" s="397" t="s">
        <v>137</v>
      </c>
      <c r="C518" s="110">
        <v>-28.778159054279758</v>
      </c>
      <c r="D518" s="110">
        <v>8.5357130445272258</v>
      </c>
      <c r="E518" s="110">
        <v>-23.499799086910343</v>
      </c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v>-43.742245096662877</v>
      </c>
    </row>
    <row r="519" spans="2:15">
      <c r="B519" s="397" t="s">
        <v>138</v>
      </c>
      <c r="C519" s="110">
        <v>0</v>
      </c>
      <c r="D519" s="110">
        <v>0</v>
      </c>
      <c r="E519" s="110">
        <v>0</v>
      </c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v>0</v>
      </c>
    </row>
    <row r="520" spans="2:15">
      <c r="B520" s="397" t="s">
        <v>139</v>
      </c>
      <c r="C520" s="110">
        <v>-28.778159054279758</v>
      </c>
      <c r="D520" s="110">
        <v>8.5357130445272258</v>
      </c>
      <c r="E520" s="110">
        <v>-23.499799086910343</v>
      </c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v>-43.742245096662877</v>
      </c>
    </row>
    <row r="521" spans="2:15">
      <c r="B521" s="397" t="s">
        <v>140</v>
      </c>
      <c r="C521" s="110">
        <v>0</v>
      </c>
      <c r="D521" s="110">
        <v>0</v>
      </c>
      <c r="E521" s="110">
        <v>0</v>
      </c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4" t="s">
        <v>329</v>
      </c>
      <c r="C522" s="110">
        <v>0</v>
      </c>
      <c r="D522" s="110">
        <v>0</v>
      </c>
      <c r="E522" s="110">
        <v>0</v>
      </c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4" t="s">
        <v>148</v>
      </c>
      <c r="C523" s="110">
        <v>0</v>
      </c>
      <c r="D523" s="110">
        <v>0</v>
      </c>
      <c r="E523" s="110">
        <v>0</v>
      </c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84" t="s">
        <v>330</v>
      </c>
      <c r="C524" s="110">
        <v>0</v>
      </c>
      <c r="D524" s="110">
        <v>0</v>
      </c>
      <c r="E524" s="110">
        <v>0</v>
      </c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v>0</v>
      </c>
    </row>
    <row r="525" spans="2:15">
      <c r="B525" s="397" t="s">
        <v>331</v>
      </c>
      <c r="C525" s="110">
        <v>-15</v>
      </c>
      <c r="D525" s="110">
        <v>0</v>
      </c>
      <c r="E525" s="110">
        <v>-30</v>
      </c>
      <c r="F525" s="110"/>
      <c r="G525" s="110"/>
      <c r="H525" s="110"/>
      <c r="I525" s="110"/>
      <c r="J525" s="110"/>
      <c r="K525" s="110"/>
      <c r="L525" s="110"/>
      <c r="M525" s="110"/>
      <c r="N525" s="110"/>
      <c r="O525" s="110">
        <v>-45</v>
      </c>
    </row>
    <row r="526" spans="2:15" ht="15" thickBot="1">
      <c r="B526" s="398" t="s">
        <v>168</v>
      </c>
      <c r="C526" s="399">
        <v>0</v>
      </c>
      <c r="D526" s="399">
        <v>0</v>
      </c>
      <c r="E526" s="399">
        <v>0</v>
      </c>
      <c r="F526" s="399"/>
      <c r="G526" s="399"/>
      <c r="H526" s="399"/>
      <c r="I526" s="399"/>
      <c r="J526" s="399"/>
      <c r="K526" s="399"/>
      <c r="L526" s="399"/>
      <c r="M526" s="399"/>
      <c r="N526" s="399"/>
      <c r="O526" s="399">
        <v>0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14"/>
  <sheetViews>
    <sheetView showGridLines="0" tabSelected="1" topLeftCell="A98" zoomScale="88" zoomScaleNormal="88" zoomScaleSheetLayoutView="85" workbookViewId="0">
      <selection activeCell="F123" sqref="F123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312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6" t="s">
        <v>357</v>
      </c>
      <c r="C11" s="446"/>
      <c r="D11" s="446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6" t="s">
        <v>183</v>
      </c>
      <c r="C12" s="446"/>
      <c r="D12" s="446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6" t="s">
        <v>184</v>
      </c>
      <c r="C13" s="446"/>
      <c r="D13" s="446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7" t="s">
        <v>95</v>
      </c>
      <c r="C14" s="447"/>
      <c r="D14" s="447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45352</v>
      </c>
      <c r="D16" s="280" t="s">
        <v>349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+SUM(C59,C101,C143)</f>
        <v>43.523385000432498</v>
      </c>
      <c r="D17" s="277">
        <f t="shared" ref="D17:D48" si="1">+SUM(C17:C17)</f>
        <v>43.523385000432498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23.468811828221213</v>
      </c>
      <c r="D18" s="277">
        <f t="shared" si="1"/>
        <v>23.468811828221213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20.054573172211288</v>
      </c>
      <c r="D19" s="277">
        <f t="shared" si="1"/>
        <v>20.054573172211288</v>
      </c>
      <c r="E19" s="216"/>
      <c r="F19" s="216"/>
      <c r="G19" s="216"/>
      <c r="H19" s="216"/>
      <c r="I19" s="216"/>
      <c r="J19" s="216"/>
      <c r="K19" s="216"/>
    </row>
    <row r="20" spans="2:11" hidden="1">
      <c r="B20" s="149" t="s">
        <v>190</v>
      </c>
      <c r="C20" s="19">
        <f t="shared" si="0"/>
        <v>0</v>
      </c>
      <c r="D20" s="277">
        <f t="shared" si="1"/>
        <v>0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14.036721626039554</v>
      </c>
      <c r="D21" s="277">
        <f t="shared" si="1"/>
        <v>14.036721626039554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14.507823539999999</v>
      </c>
      <c r="D22" s="277">
        <f t="shared" si="1"/>
        <v>14.507823539999999</v>
      </c>
      <c r="E22" s="148"/>
      <c r="F22" s="148"/>
      <c r="G22" s="148"/>
      <c r="H22" s="148"/>
      <c r="I22" s="148"/>
      <c r="J22" s="148"/>
      <c r="K22" s="148"/>
    </row>
    <row r="23" spans="2:11" hidden="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 hidden="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 hidden="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hidden="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hidden="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 hidden="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 hidden="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 hidden="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hidden="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0.54086092000000008</v>
      </c>
      <c r="D32" s="277">
        <f t="shared" si="1"/>
        <v>0.54086092000000008</v>
      </c>
      <c r="E32" s="148"/>
      <c r="F32" s="148"/>
      <c r="G32" s="148"/>
      <c r="H32" s="148"/>
      <c r="I32" s="148"/>
      <c r="J32" s="148"/>
      <c r="K32" s="236"/>
    </row>
    <row r="33" spans="2:11" hidden="1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11">
      <c r="B34" s="147" t="s">
        <v>273</v>
      </c>
      <c r="C34" s="19">
        <f t="shared" si="0"/>
        <v>1.6981352299999999</v>
      </c>
      <c r="D34" s="277">
        <f t="shared" si="1"/>
        <v>1.6981352299999999</v>
      </c>
      <c r="E34" s="148"/>
      <c r="F34" s="148"/>
      <c r="G34" s="148"/>
      <c r="H34" s="148"/>
      <c r="I34" s="148"/>
      <c r="J34" s="148"/>
      <c r="K34" s="236"/>
    </row>
    <row r="35" spans="2:11">
      <c r="B35" s="147" t="s">
        <v>274</v>
      </c>
      <c r="C35" s="19">
        <f t="shared" si="0"/>
        <v>0.94805882999999991</v>
      </c>
      <c r="D35" s="277">
        <f t="shared" si="1"/>
        <v>0.94805882999999991</v>
      </c>
      <c r="E35" s="148"/>
      <c r="F35" s="148"/>
      <c r="G35" s="148"/>
      <c r="H35" s="148"/>
      <c r="I35" s="148"/>
      <c r="J35" s="148"/>
      <c r="K35" s="236"/>
    </row>
    <row r="36" spans="2:11">
      <c r="B36" s="147" t="s">
        <v>276</v>
      </c>
      <c r="C36" s="19">
        <f t="shared" si="0"/>
        <v>0.72975847000000005</v>
      </c>
      <c r="D36" s="277">
        <f t="shared" si="1"/>
        <v>0.72975847000000005</v>
      </c>
      <c r="E36" s="148"/>
      <c r="F36" s="148"/>
      <c r="G36" s="148"/>
      <c r="H36" s="148"/>
      <c r="I36" s="148"/>
      <c r="J36" s="148"/>
      <c r="K36" s="236"/>
    </row>
    <row r="37" spans="2:11">
      <c r="B37" s="147" t="s">
        <v>277</v>
      </c>
      <c r="C37" s="19">
        <f t="shared" si="0"/>
        <v>1.47860035</v>
      </c>
      <c r="D37" s="277">
        <f t="shared" si="1"/>
        <v>1.47860035</v>
      </c>
      <c r="E37" s="148"/>
      <c r="F37" s="148"/>
      <c r="G37" s="148"/>
      <c r="H37" s="148"/>
      <c r="I37" s="148"/>
      <c r="J37" s="148"/>
      <c r="K37" s="236"/>
    </row>
    <row r="38" spans="2:11">
      <c r="B38" s="147" t="s">
        <v>282</v>
      </c>
      <c r="C38" s="19">
        <f t="shared" si="0"/>
        <v>3.6716800300000001</v>
      </c>
      <c r="D38" s="277">
        <f t="shared" si="1"/>
        <v>3.6716800300000001</v>
      </c>
      <c r="E38" s="148"/>
      <c r="F38" s="148"/>
      <c r="G38" s="148"/>
      <c r="H38" s="148"/>
      <c r="I38" s="148"/>
      <c r="J38" s="148"/>
      <c r="K38" s="236"/>
    </row>
    <row r="39" spans="2:11">
      <c r="B39" s="147" t="s">
        <v>285</v>
      </c>
      <c r="C39" s="19">
        <f t="shared" si="0"/>
        <v>0.60790514000000007</v>
      </c>
      <c r="D39" s="277">
        <f t="shared" si="1"/>
        <v>0.60790514000000007</v>
      </c>
      <c r="E39" s="148"/>
      <c r="F39" s="148"/>
      <c r="G39" s="148"/>
      <c r="H39" s="148"/>
      <c r="I39" s="148"/>
      <c r="J39" s="148"/>
      <c r="K39" s="236"/>
    </row>
    <row r="40" spans="2:11">
      <c r="B40" s="147" t="s">
        <v>287</v>
      </c>
      <c r="C40" s="19">
        <f t="shared" si="0"/>
        <v>1.09189358</v>
      </c>
      <c r="D40" s="277">
        <f t="shared" si="1"/>
        <v>1.09189358</v>
      </c>
      <c r="E40" s="148"/>
      <c r="F40" s="148"/>
      <c r="G40" s="148"/>
      <c r="H40" s="148"/>
      <c r="I40" s="148"/>
      <c r="J40" s="148"/>
      <c r="K40" s="236"/>
    </row>
    <row r="41" spans="2:11">
      <c r="B41" s="147" t="s">
        <v>286</v>
      </c>
      <c r="C41" s="19">
        <f t="shared" si="0"/>
        <v>0.78699300000000005</v>
      </c>
      <c r="D41" s="277">
        <f t="shared" si="1"/>
        <v>0.78699300000000005</v>
      </c>
      <c r="E41" s="148"/>
      <c r="F41" s="148"/>
      <c r="G41" s="148"/>
      <c r="H41" s="148"/>
      <c r="I41" s="148"/>
      <c r="J41" s="148"/>
      <c r="K41" s="236"/>
    </row>
    <row r="42" spans="2:11">
      <c r="B42" s="147" t="s">
        <v>337</v>
      </c>
      <c r="C42" s="19">
        <f t="shared" si="0"/>
        <v>1.4740116299999999</v>
      </c>
      <c r="D42" s="277">
        <f t="shared" si="1"/>
        <v>1.4740116299999999</v>
      </c>
      <c r="E42" s="148"/>
      <c r="F42" s="148"/>
      <c r="G42" s="148"/>
      <c r="H42" s="148"/>
      <c r="I42" s="148"/>
      <c r="J42" s="148"/>
      <c r="K42" s="236"/>
    </row>
    <row r="43" spans="2:11" hidden="1">
      <c r="B43" s="147" t="s">
        <v>338</v>
      </c>
      <c r="C43" s="19">
        <f t="shared" si="0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11">
      <c r="B44" s="147" t="s">
        <v>351</v>
      </c>
      <c r="C44" s="19">
        <f t="shared" ref="C44:C48" si="2">+SUM(C86,C128,C170)</f>
        <v>0.94776153000000007</v>
      </c>
      <c r="D44" s="277">
        <f t="shared" si="1"/>
        <v>0.94776153000000007</v>
      </c>
      <c r="E44" s="148"/>
      <c r="F44" s="148"/>
      <c r="G44" s="148"/>
      <c r="H44" s="148"/>
      <c r="I44" s="148"/>
      <c r="J44" s="148"/>
      <c r="K44" s="236"/>
    </row>
    <row r="45" spans="2:11">
      <c r="B45" s="147" t="s">
        <v>352</v>
      </c>
      <c r="C45" s="19">
        <f t="shared" si="2"/>
        <v>5.7422218717098819</v>
      </c>
      <c r="D45" s="277">
        <f t="shared" si="1"/>
        <v>5.7422218717098819</v>
      </c>
      <c r="E45" s="148"/>
      <c r="F45" s="148"/>
      <c r="G45" s="148"/>
      <c r="H45" s="148"/>
      <c r="I45" s="148"/>
      <c r="J45" s="148"/>
      <c r="K45" s="236"/>
    </row>
    <row r="46" spans="2:11" hidden="1">
      <c r="B46" s="147" t="s">
        <v>353</v>
      </c>
      <c r="C46" s="19">
        <f t="shared" si="2"/>
        <v>0</v>
      </c>
      <c r="D46" s="277">
        <f t="shared" si="1"/>
        <v>0</v>
      </c>
      <c r="E46" s="148"/>
      <c r="F46" s="148"/>
      <c r="G46" s="148"/>
      <c r="H46" s="148"/>
      <c r="I46" s="148"/>
      <c r="J46" s="148"/>
      <c r="K46" s="236"/>
    </row>
    <row r="47" spans="2:11">
      <c r="B47" s="147" t="s">
        <v>354</v>
      </c>
      <c r="C47" s="19">
        <f t="shared" si="2"/>
        <v>9.0270875016617111</v>
      </c>
      <c r="D47" s="277">
        <f t="shared" si="1"/>
        <v>9.0270875016617111</v>
      </c>
      <c r="E47" s="148"/>
      <c r="F47" s="148"/>
      <c r="G47" s="148"/>
      <c r="H47" s="148"/>
      <c r="I47" s="148"/>
      <c r="J47" s="148"/>
      <c r="K47" s="236"/>
    </row>
    <row r="48" spans="2:11">
      <c r="B48" s="147" t="s">
        <v>355</v>
      </c>
      <c r="C48" s="19">
        <f t="shared" si="2"/>
        <v>1.2974573999999999</v>
      </c>
      <c r="D48" s="277">
        <f t="shared" si="1"/>
        <v>1.2974573999999999</v>
      </c>
      <c r="E48" s="148"/>
      <c r="F48" s="148"/>
      <c r="G48" s="148"/>
      <c r="H48" s="148"/>
      <c r="I48" s="148"/>
      <c r="J48" s="148"/>
      <c r="K48" s="236"/>
    </row>
    <row r="49" spans="2:40">
      <c r="B49" s="276" t="s">
        <v>201</v>
      </c>
      <c r="C49" s="277">
        <f>SUM(C21:C48,C17)</f>
        <v>102.11604159571161</v>
      </c>
      <c r="D49" s="277">
        <f>SUM(D21:D48,D17)</f>
        <v>102.11604159571161</v>
      </c>
      <c r="E49" s="236"/>
      <c r="F49" s="236"/>
      <c r="G49" s="236"/>
      <c r="H49" s="236"/>
    </row>
    <row r="50" spans="2:40" ht="7.5" customHeight="1">
      <c r="C50" s="216"/>
      <c r="D50" s="216"/>
      <c r="E50" s="216"/>
      <c r="H50" s="240"/>
      <c r="L50" s="236"/>
    </row>
    <row r="51" spans="2:40">
      <c r="B51" s="276" t="s">
        <v>202</v>
      </c>
      <c r="C51" s="277">
        <f>+C49</f>
        <v>102.11604159571161</v>
      </c>
      <c r="D51" s="236"/>
      <c r="E51" s="236"/>
      <c r="F51" s="236"/>
      <c r="G51" s="236"/>
      <c r="H51" s="236"/>
      <c r="I51" s="236"/>
      <c r="J51" s="236"/>
      <c r="K51" s="236"/>
    </row>
    <row r="52" spans="2:40">
      <c r="B52" s="20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</row>
    <row r="53" spans="2:40">
      <c r="B53" s="446" t="s">
        <v>357</v>
      </c>
      <c r="C53" s="446"/>
      <c r="D53" s="446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64"/>
      <c r="Q53" s="253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</row>
    <row r="54" spans="2:40" ht="28.95" customHeight="1">
      <c r="B54" s="446" t="s">
        <v>183</v>
      </c>
      <c r="C54" s="446"/>
      <c r="D54" s="446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</row>
    <row r="55" spans="2:40" ht="15" customHeight="1">
      <c r="B55" s="446" t="s">
        <v>18</v>
      </c>
      <c r="C55" s="446"/>
      <c r="D55" s="446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</row>
    <row r="56" spans="2:40" ht="15" customHeight="1">
      <c r="B56" s="447" t="s">
        <v>95</v>
      </c>
      <c r="C56" s="447"/>
      <c r="D56" s="447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</row>
    <row r="57" spans="2:40">
      <c r="AN57" s="235"/>
    </row>
    <row r="58" spans="2:40" ht="49.95" customHeight="1">
      <c r="B58" s="146" t="s">
        <v>185</v>
      </c>
      <c r="C58" s="257">
        <f>C16</f>
        <v>45352</v>
      </c>
      <c r="D58" s="280" t="s">
        <v>349</v>
      </c>
      <c r="E58" s="235"/>
      <c r="F58" s="235"/>
      <c r="G58" s="235"/>
      <c r="H58" s="235"/>
      <c r="I58" s="235"/>
      <c r="J58" s="235"/>
      <c r="K58" s="235"/>
      <c r="L58" s="148"/>
    </row>
    <row r="59" spans="2:40">
      <c r="B59" s="147" t="s">
        <v>187</v>
      </c>
      <c r="C59" s="27">
        <f>+C60+C61+C62</f>
        <v>13.58870621260481</v>
      </c>
      <c r="D59" s="278">
        <f>SUM(D60:D62)</f>
        <v>13.58870621260481</v>
      </c>
      <c r="E59" s="148"/>
      <c r="F59" s="148"/>
      <c r="G59" s="148"/>
      <c r="H59" s="148"/>
      <c r="I59" s="148"/>
      <c r="J59" s="148"/>
      <c r="K59" s="148"/>
      <c r="L59" s="216"/>
    </row>
    <row r="60" spans="2:40">
      <c r="B60" s="149" t="s">
        <v>188</v>
      </c>
      <c r="C60" s="19">
        <v>6.9853433904683264</v>
      </c>
      <c r="D60" s="278">
        <f t="shared" ref="D60:D89" si="3">SUM(C60:C60)</f>
        <v>6.9853433904683264</v>
      </c>
      <c r="E60" s="216"/>
      <c r="F60" s="216"/>
      <c r="G60" s="216"/>
      <c r="H60" s="216"/>
      <c r="I60" s="216"/>
      <c r="J60" s="216"/>
      <c r="K60" s="216"/>
      <c r="L60" s="216"/>
    </row>
    <row r="61" spans="2:40">
      <c r="B61" s="149" t="s">
        <v>189</v>
      </c>
      <c r="C61" s="19">
        <v>6.603362822136484</v>
      </c>
      <c r="D61" s="278">
        <f t="shared" si="3"/>
        <v>6.603362822136484</v>
      </c>
      <c r="E61" s="216"/>
      <c r="F61" s="216"/>
      <c r="G61" s="216"/>
      <c r="H61" s="216"/>
      <c r="I61" s="216"/>
      <c r="J61" s="216"/>
      <c r="K61" s="216"/>
      <c r="L61" s="216"/>
    </row>
    <row r="62" spans="2:40" hidden="1">
      <c r="B62" s="149" t="s">
        <v>190</v>
      </c>
      <c r="C62" s="19">
        <v>0</v>
      </c>
      <c r="D62" s="278">
        <f t="shared" si="3"/>
        <v>0</v>
      </c>
      <c r="E62" s="216"/>
      <c r="F62" s="216"/>
      <c r="G62" s="216"/>
      <c r="H62" s="216"/>
      <c r="I62" s="216"/>
      <c r="J62" s="216"/>
      <c r="K62" s="216"/>
      <c r="L62" s="237"/>
    </row>
    <row r="63" spans="2:40">
      <c r="B63" s="147" t="s">
        <v>191</v>
      </c>
      <c r="C63" s="27">
        <v>9.8170744299999999</v>
      </c>
      <c r="D63" s="278">
        <f t="shared" si="3"/>
        <v>9.8170744299999999</v>
      </c>
      <c r="E63" s="148"/>
      <c r="F63" s="148"/>
      <c r="G63" s="148"/>
      <c r="H63" s="148"/>
      <c r="I63" s="148"/>
      <c r="J63" s="148"/>
      <c r="K63" s="148"/>
      <c r="L63" s="148"/>
    </row>
    <row r="64" spans="2:40" hidden="1">
      <c r="B64" s="147" t="s">
        <v>192</v>
      </c>
      <c r="C64" s="27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3" hidden="1">
      <c r="B65" s="147" t="s">
        <v>193</v>
      </c>
      <c r="C65" s="27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3" hidden="1">
      <c r="B66" s="147" t="s">
        <v>194</v>
      </c>
      <c r="C66" s="419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3" hidden="1">
      <c r="B67" s="147" t="s">
        <v>195</v>
      </c>
      <c r="C67" s="419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  <c r="M67" s="148"/>
    </row>
    <row r="68" spans="1:13" hidden="1">
      <c r="B68" s="147" t="s">
        <v>196</v>
      </c>
      <c r="C68" s="419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148"/>
    </row>
    <row r="69" spans="1:13" hidden="1">
      <c r="B69" s="147" t="s">
        <v>197</v>
      </c>
      <c r="C69" s="419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148"/>
    </row>
    <row r="70" spans="1:13" hidden="1">
      <c r="B70" s="147" t="s">
        <v>198</v>
      </c>
      <c r="C70" s="419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148"/>
    </row>
    <row r="71" spans="1:13" hidden="1">
      <c r="B71" s="147" t="s">
        <v>199</v>
      </c>
      <c r="C71" s="419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148"/>
    </row>
    <row r="72" spans="1:13" hidden="1">
      <c r="B72" s="147" t="s">
        <v>263</v>
      </c>
      <c r="C72" s="4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148"/>
    </row>
    <row r="73" spans="1:13" hidden="1">
      <c r="B73" s="147" t="s">
        <v>200</v>
      </c>
      <c r="C73" s="419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3" hidden="1">
      <c r="B74" s="147" t="s">
        <v>268</v>
      </c>
      <c r="C74" s="419">
        <v>0</v>
      </c>
      <c r="D74" s="278">
        <f t="shared" si="3"/>
        <v>0</v>
      </c>
      <c r="E74" s="148"/>
      <c r="F74" s="148"/>
      <c r="G74" s="148"/>
      <c r="H74" s="148"/>
      <c r="I74" s="148"/>
      <c r="J74" s="148"/>
      <c r="K74" s="148"/>
      <c r="L74" s="236"/>
    </row>
    <row r="75" spans="1:13" hidden="1">
      <c r="A75" t="s">
        <v>272</v>
      </c>
      <c r="B75" s="147" t="s">
        <v>270</v>
      </c>
      <c r="C75" s="419">
        <v>0</v>
      </c>
      <c r="D75" s="278">
        <f t="shared" si="3"/>
        <v>0</v>
      </c>
      <c r="E75" s="148"/>
      <c r="F75" s="148"/>
      <c r="G75" s="148"/>
      <c r="H75" s="148"/>
      <c r="I75" s="148"/>
      <c r="J75" s="148"/>
      <c r="K75" s="148"/>
      <c r="L75" s="236"/>
    </row>
    <row r="76" spans="1:13" hidden="1">
      <c r="B76" s="147" t="s">
        <v>273</v>
      </c>
      <c r="C76" s="419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3" hidden="1">
      <c r="B77" s="147" t="s">
        <v>274</v>
      </c>
      <c r="C77" s="27">
        <v>0</v>
      </c>
      <c r="D77" s="278">
        <f t="shared" si="3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3" hidden="1">
      <c r="B78" s="147" t="s">
        <v>276</v>
      </c>
      <c r="C78" s="420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3">
      <c r="B79" s="147" t="s">
        <v>277</v>
      </c>
      <c r="C79" s="420">
        <v>1.47860035</v>
      </c>
      <c r="D79" s="278">
        <f t="shared" si="3"/>
        <v>1.47860035</v>
      </c>
      <c r="E79" s="148"/>
      <c r="F79" s="148"/>
      <c r="G79" s="148"/>
      <c r="H79" s="148"/>
      <c r="I79" s="148"/>
      <c r="J79" s="148"/>
      <c r="K79" s="148"/>
      <c r="L79" s="236"/>
    </row>
    <row r="80" spans="1:13">
      <c r="B80" s="147" t="s">
        <v>288</v>
      </c>
      <c r="C80" s="419">
        <v>3.6716800300000001</v>
      </c>
      <c r="D80" s="278">
        <f t="shared" si="3"/>
        <v>3.6716800300000001</v>
      </c>
      <c r="E80" s="148"/>
      <c r="F80" s="148"/>
      <c r="G80" s="148"/>
      <c r="H80" s="148"/>
      <c r="I80" s="148"/>
      <c r="J80" s="148"/>
      <c r="K80" s="148"/>
      <c r="L80" s="236"/>
    </row>
    <row r="81" spans="2:31" hidden="1">
      <c r="B81" s="147" t="s">
        <v>285</v>
      </c>
      <c r="C81" s="419">
        <v>0</v>
      </c>
      <c r="D81" s="278">
        <f t="shared" si="3"/>
        <v>0</v>
      </c>
      <c r="E81" s="148"/>
      <c r="F81" s="148"/>
      <c r="G81" s="148"/>
      <c r="H81" s="148"/>
      <c r="I81" s="148"/>
      <c r="J81" s="148"/>
      <c r="K81" s="148"/>
      <c r="L81" s="236"/>
    </row>
    <row r="82" spans="2:31">
      <c r="B82" s="147" t="s">
        <v>287</v>
      </c>
      <c r="C82" s="419">
        <v>1.09189358</v>
      </c>
      <c r="D82" s="278">
        <f t="shared" si="3"/>
        <v>1.09189358</v>
      </c>
      <c r="E82" s="148"/>
      <c r="F82" s="148"/>
      <c r="G82" s="148"/>
      <c r="H82" s="148"/>
      <c r="I82" s="148"/>
      <c r="J82" s="148"/>
      <c r="K82" s="148"/>
      <c r="L82" s="236"/>
    </row>
    <row r="83" spans="2:31" hidden="1">
      <c r="B83" s="147" t="s">
        <v>286</v>
      </c>
      <c r="C83" s="419">
        <v>0</v>
      </c>
      <c r="D83" s="278">
        <f t="shared" si="3"/>
        <v>0</v>
      </c>
      <c r="E83" s="148"/>
      <c r="F83" s="148"/>
      <c r="G83" s="148"/>
      <c r="H83" s="148"/>
      <c r="I83" s="148"/>
      <c r="J83" s="148"/>
      <c r="K83" s="148"/>
      <c r="L83" s="236"/>
    </row>
    <row r="84" spans="2:31" hidden="1">
      <c r="B84" s="147" t="s">
        <v>337</v>
      </c>
      <c r="C84" s="419">
        <v>0</v>
      </c>
      <c r="D84" s="278">
        <f t="shared" si="3"/>
        <v>0</v>
      </c>
      <c r="E84" s="148"/>
      <c r="F84" s="148"/>
      <c r="G84" s="148"/>
      <c r="H84" s="148"/>
      <c r="I84" s="148"/>
      <c r="J84" s="148"/>
      <c r="K84" s="148"/>
      <c r="L84" s="236"/>
    </row>
    <row r="85" spans="2:31" hidden="1">
      <c r="B85" s="147" t="s">
        <v>338</v>
      </c>
      <c r="C85" s="419">
        <v>0</v>
      </c>
      <c r="D85" s="278">
        <f t="shared" si="3"/>
        <v>0</v>
      </c>
      <c r="E85" s="148"/>
      <c r="F85" s="148"/>
      <c r="G85" s="148"/>
      <c r="H85" s="148"/>
      <c r="I85" s="148"/>
      <c r="J85" s="148"/>
      <c r="K85" s="148"/>
      <c r="L85" s="236"/>
    </row>
    <row r="86" spans="2:31" hidden="1">
      <c r="B86" s="147" t="s">
        <v>351</v>
      </c>
      <c r="C86" s="419">
        <v>0</v>
      </c>
      <c r="D86" s="278">
        <f t="shared" si="3"/>
        <v>0</v>
      </c>
      <c r="E86" s="148"/>
      <c r="F86" s="148"/>
      <c r="G86" s="148"/>
      <c r="H86" s="148"/>
      <c r="I86" s="148"/>
      <c r="J86" s="148"/>
      <c r="K86" s="148"/>
      <c r="L86" s="236"/>
    </row>
    <row r="87" spans="2:31">
      <c r="B87" s="147" t="s">
        <v>352</v>
      </c>
      <c r="C87" s="419">
        <v>1.5956489106394096</v>
      </c>
      <c r="D87" s="278">
        <f t="shared" si="3"/>
        <v>1.5956489106394096</v>
      </c>
      <c r="E87" s="148"/>
      <c r="F87" s="148"/>
      <c r="G87" s="148"/>
      <c r="H87" s="148"/>
      <c r="I87" s="148"/>
      <c r="J87" s="148"/>
      <c r="K87" s="148"/>
      <c r="L87" s="236"/>
    </row>
    <row r="88" spans="2:31" hidden="1">
      <c r="B88" s="147" t="s">
        <v>353</v>
      </c>
      <c r="C88" s="419">
        <v>0</v>
      </c>
      <c r="D88" s="278">
        <f t="shared" si="3"/>
        <v>0</v>
      </c>
      <c r="E88" s="148"/>
      <c r="F88" s="148"/>
      <c r="G88" s="148"/>
      <c r="H88" s="148"/>
      <c r="I88" s="148"/>
      <c r="J88" s="148"/>
      <c r="K88" s="148"/>
      <c r="L88" s="236"/>
    </row>
    <row r="89" spans="2:31">
      <c r="B89" s="147" t="s">
        <v>354</v>
      </c>
      <c r="C89" s="419">
        <v>2.7924779537296027</v>
      </c>
      <c r="D89" s="278">
        <f t="shared" si="3"/>
        <v>2.7924779537296027</v>
      </c>
      <c r="E89" s="148"/>
      <c r="F89" s="148"/>
      <c r="G89" s="148"/>
      <c r="H89" s="148"/>
      <c r="I89" s="148"/>
      <c r="J89" s="148"/>
      <c r="K89" s="148"/>
      <c r="L89" s="236"/>
    </row>
    <row r="90" spans="2:31" hidden="1">
      <c r="B90" s="147" t="s">
        <v>355</v>
      </c>
      <c r="C90" s="275">
        <v>0</v>
      </c>
      <c r="D90" s="278"/>
      <c r="E90" s="148"/>
      <c r="F90" s="148"/>
      <c r="G90" s="148"/>
      <c r="H90" s="148"/>
      <c r="I90" s="148"/>
      <c r="J90" s="148"/>
      <c r="K90" s="148"/>
      <c r="L90" s="236"/>
    </row>
    <row r="91" spans="2:31">
      <c r="B91" s="276" t="s">
        <v>201</v>
      </c>
      <c r="C91" s="279">
        <f>SUM(C63:C90,C59)</f>
        <v>34.036081466973819</v>
      </c>
      <c r="D91" s="279">
        <f>SUM(D63:D89,D59)</f>
        <v>34.036081466973819</v>
      </c>
      <c r="E91" s="236"/>
      <c r="F91" s="236"/>
      <c r="G91" s="236"/>
      <c r="H91" s="236"/>
      <c r="I91" s="236"/>
      <c r="J91" s="236"/>
      <c r="K91" s="236"/>
    </row>
    <row r="92" spans="2:31" ht="7.5" customHeight="1">
      <c r="C92" s="19"/>
      <c r="D92" s="216"/>
      <c r="L92" s="236"/>
    </row>
    <row r="93" spans="2:31">
      <c r="B93" s="276" t="s">
        <v>202</v>
      </c>
      <c r="C93" s="279">
        <f>+C91</f>
        <v>34.036081466973819</v>
      </c>
      <c r="D93" s="236"/>
      <c r="E93" s="236"/>
      <c r="F93" s="236"/>
      <c r="G93" s="236"/>
      <c r="H93" s="236"/>
      <c r="I93" s="236"/>
      <c r="J93" s="236"/>
      <c r="K93" s="236"/>
    </row>
    <row r="95" spans="2:31" ht="15" customHeight="1">
      <c r="B95" s="446" t="str">
        <f>$B$11</f>
        <v>Deuda Corriente marzo 2024</v>
      </c>
      <c r="C95" s="446"/>
      <c r="D95" s="446"/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40"/>
    </row>
    <row r="96" spans="2:31" ht="29.4" customHeight="1">
      <c r="B96" s="446" t="s">
        <v>183</v>
      </c>
      <c r="C96" s="446"/>
      <c r="D96" s="446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</row>
    <row r="97" spans="2:40">
      <c r="B97" s="446" t="s">
        <v>19</v>
      </c>
      <c r="C97" s="446"/>
      <c r="D97" s="446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00"/>
    </row>
    <row r="98" spans="2:40" ht="15" customHeight="1">
      <c r="B98" s="447" t="s">
        <v>95</v>
      </c>
      <c r="C98" s="447"/>
      <c r="D98" s="447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241"/>
    </row>
    <row r="99" spans="2:40">
      <c r="AN99" s="235"/>
    </row>
    <row r="100" spans="2:40">
      <c r="B100" s="146" t="s">
        <v>185</v>
      </c>
      <c r="C100" s="257">
        <f>C16</f>
        <v>45352</v>
      </c>
      <c r="D100" s="280" t="s">
        <v>349</v>
      </c>
      <c r="E100" s="235"/>
      <c r="F100" s="235"/>
      <c r="G100" s="235"/>
      <c r="H100" s="235"/>
      <c r="I100" s="235"/>
      <c r="J100" s="235"/>
      <c r="K100" s="235"/>
      <c r="L100" s="148"/>
    </row>
    <row r="101" spans="2:40">
      <c r="B101" s="147" t="s">
        <v>187</v>
      </c>
      <c r="C101" s="19">
        <f>+C102+C103+C104</f>
        <v>15.773508467761991</v>
      </c>
      <c r="D101" s="277">
        <f>SUM(D102:D104)</f>
        <v>15.773508467761991</v>
      </c>
      <c r="E101" s="148"/>
      <c r="F101" s="148"/>
      <c r="G101" s="148"/>
      <c r="H101" s="148"/>
      <c r="I101" s="148"/>
      <c r="J101" s="148"/>
      <c r="K101" s="148"/>
      <c r="L101" s="216"/>
    </row>
    <row r="102" spans="2:40">
      <c r="B102" s="149" t="s">
        <v>188</v>
      </c>
      <c r="C102" s="19">
        <v>9.2175564543449671</v>
      </c>
      <c r="D102" s="277">
        <f t="shared" ref="D102:D132" si="4">SUM(C102:C102)</f>
        <v>9.2175564543449671</v>
      </c>
      <c r="E102" s="216"/>
      <c r="F102" s="216"/>
      <c r="G102" s="216"/>
      <c r="H102" s="216"/>
      <c r="I102" s="216"/>
      <c r="J102" s="216"/>
      <c r="K102" s="216"/>
      <c r="L102" s="216"/>
    </row>
    <row r="103" spans="2:40">
      <c r="B103" s="149" t="s">
        <v>189</v>
      </c>
      <c r="C103" s="19">
        <v>6.5559520134170235</v>
      </c>
      <c r="D103" s="277">
        <f t="shared" si="4"/>
        <v>6.5559520134170235</v>
      </c>
      <c r="E103" s="216"/>
      <c r="F103" s="216"/>
      <c r="G103" s="216"/>
      <c r="H103" s="216"/>
      <c r="I103" s="216"/>
      <c r="J103" s="216"/>
      <c r="K103" s="216"/>
      <c r="L103" s="216"/>
    </row>
    <row r="104" spans="2:40" hidden="1">
      <c r="B104" s="149" t="s">
        <v>190</v>
      </c>
      <c r="C104" s="19">
        <v>0</v>
      </c>
      <c r="D104" s="277">
        <f t="shared" si="4"/>
        <v>0</v>
      </c>
      <c r="E104" s="216"/>
      <c r="F104" s="216"/>
      <c r="G104" s="216"/>
      <c r="H104" s="216"/>
      <c r="I104" s="216"/>
      <c r="J104" s="216"/>
      <c r="K104" s="216"/>
      <c r="L104" s="237"/>
    </row>
    <row r="105" spans="2:40">
      <c r="B105" s="147" t="s">
        <v>191</v>
      </c>
      <c r="C105" s="19">
        <v>4.2196471960395545</v>
      </c>
      <c r="D105" s="277">
        <f t="shared" si="4"/>
        <v>4.2196471960395545</v>
      </c>
      <c r="E105" s="148"/>
      <c r="F105" s="148"/>
      <c r="G105" s="148"/>
      <c r="H105" s="148"/>
      <c r="I105" s="148"/>
      <c r="J105" s="148"/>
      <c r="K105" s="148"/>
      <c r="L105" s="148"/>
    </row>
    <row r="106" spans="2:40" hidden="1">
      <c r="B106" s="147" t="s">
        <v>192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148"/>
    </row>
    <row r="107" spans="2:40" hidden="1">
      <c r="B107" s="147" t="s">
        <v>193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148"/>
    </row>
    <row r="108" spans="2:40" hidden="1">
      <c r="B108" s="147" t="s">
        <v>194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148"/>
    </row>
    <row r="109" spans="2:40" hidden="1">
      <c r="B109" s="147" t="s">
        <v>195</v>
      </c>
      <c r="C109" s="19">
        <v>0</v>
      </c>
      <c r="D109" s="277">
        <f t="shared" si="4"/>
        <v>0</v>
      </c>
      <c r="E109" s="148"/>
      <c r="F109" s="148"/>
      <c r="G109" s="148"/>
      <c r="H109" s="148"/>
      <c r="I109" s="148"/>
      <c r="J109" s="148"/>
      <c r="K109" s="148"/>
      <c r="L109" s="148"/>
    </row>
    <row r="110" spans="2:40" hidden="1">
      <c r="B110" s="147" t="s">
        <v>196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148"/>
    </row>
    <row r="111" spans="2:40" hidden="1">
      <c r="B111" s="147" t="s">
        <v>197</v>
      </c>
      <c r="C111" s="19">
        <v>5.6859458679665671E-3</v>
      </c>
      <c r="D111" s="277">
        <f t="shared" si="4"/>
        <v>5.6859458679665671E-3</v>
      </c>
      <c r="E111" s="281"/>
      <c r="F111" s="148"/>
      <c r="G111" s="148"/>
      <c r="H111" s="148"/>
      <c r="I111" s="148"/>
      <c r="J111" s="148"/>
      <c r="K111" s="148"/>
      <c r="L111" s="148"/>
    </row>
    <row r="112" spans="2:40" hidden="1">
      <c r="B112" s="147" t="s">
        <v>198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148"/>
    </row>
    <row r="113" spans="2:12" hidden="1">
      <c r="B113" s="147" t="s">
        <v>199</v>
      </c>
      <c r="C113" s="19">
        <v>0</v>
      </c>
      <c r="D113" s="277">
        <f t="shared" si="4"/>
        <v>0</v>
      </c>
      <c r="E113" s="148"/>
      <c r="F113" s="148"/>
      <c r="G113" s="148"/>
      <c r="H113" s="148"/>
      <c r="I113" s="148"/>
      <c r="J113" s="148"/>
      <c r="K113" s="148"/>
      <c r="L113" s="148"/>
    </row>
    <row r="114" spans="2:12" hidden="1">
      <c r="B114" s="147" t="s">
        <v>263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148"/>
    </row>
    <row r="115" spans="2:12" hidden="1">
      <c r="B115" s="147" t="s">
        <v>200</v>
      </c>
      <c r="C115" s="19">
        <v>0</v>
      </c>
      <c r="D115" s="277">
        <f t="shared" si="4"/>
        <v>0</v>
      </c>
      <c r="E115" s="148"/>
      <c r="F115" s="148"/>
      <c r="G115" s="148"/>
      <c r="H115" s="148"/>
      <c r="I115" s="148"/>
      <c r="J115" s="148"/>
      <c r="K115" s="148"/>
      <c r="L115" s="236"/>
    </row>
    <row r="116" spans="2:12" hidden="1">
      <c r="B116" s="147" t="s">
        <v>268</v>
      </c>
      <c r="C116" s="19">
        <v>0</v>
      </c>
      <c r="D116" s="277">
        <f t="shared" si="4"/>
        <v>0</v>
      </c>
      <c r="E116" s="148"/>
      <c r="F116" s="148"/>
      <c r="G116" s="148"/>
      <c r="H116" s="148"/>
      <c r="I116" s="148"/>
      <c r="J116" s="148"/>
      <c r="K116" s="148"/>
      <c r="L116" s="236"/>
    </row>
    <row r="117" spans="2:12" hidden="1">
      <c r="B117" s="147" t="s">
        <v>270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12" hidden="1">
      <c r="B118" s="147" t="s">
        <v>273</v>
      </c>
      <c r="C118" s="19">
        <v>0</v>
      </c>
      <c r="D118" s="277">
        <f t="shared" si="4"/>
        <v>0</v>
      </c>
      <c r="E118" s="148"/>
      <c r="F118" s="148"/>
      <c r="G118" s="148"/>
      <c r="H118" s="148"/>
      <c r="I118" s="148"/>
      <c r="J118" s="148"/>
      <c r="K118" s="148"/>
      <c r="L118" s="236"/>
    </row>
    <row r="119" spans="2:12">
      <c r="B119" s="147" t="s">
        <v>274</v>
      </c>
      <c r="C119" s="19">
        <v>0.94805882999999991</v>
      </c>
      <c r="D119" s="277">
        <f t="shared" si="4"/>
        <v>0.94805882999999991</v>
      </c>
      <c r="E119" s="148"/>
      <c r="F119" s="148"/>
      <c r="G119" s="148"/>
      <c r="H119" s="148"/>
      <c r="I119" s="148"/>
      <c r="J119" s="148"/>
      <c r="K119" s="148"/>
      <c r="L119" s="236"/>
    </row>
    <row r="120" spans="2:12" hidden="1">
      <c r="B120" s="147" t="s">
        <v>276</v>
      </c>
      <c r="C120" s="19">
        <v>0</v>
      </c>
      <c r="D120" s="277">
        <f t="shared" si="4"/>
        <v>0</v>
      </c>
      <c r="E120" s="148"/>
      <c r="F120" s="148"/>
      <c r="G120" s="148"/>
      <c r="H120" s="148"/>
      <c r="I120" s="148"/>
      <c r="J120" s="148"/>
      <c r="K120" s="148"/>
      <c r="L120" s="236"/>
    </row>
    <row r="121" spans="2:12" hidden="1">
      <c r="B121" s="147" t="s">
        <v>277</v>
      </c>
      <c r="C121" s="19">
        <v>0</v>
      </c>
      <c r="D121" s="277">
        <f t="shared" si="4"/>
        <v>0</v>
      </c>
      <c r="E121" s="148"/>
      <c r="F121" s="148"/>
      <c r="G121" s="148"/>
      <c r="H121" s="148"/>
      <c r="I121" s="148"/>
      <c r="J121" s="148"/>
      <c r="K121" s="148"/>
      <c r="L121" s="236"/>
    </row>
    <row r="122" spans="2:12" hidden="1">
      <c r="B122" s="147" t="s">
        <v>283</v>
      </c>
      <c r="C122" s="19">
        <v>0</v>
      </c>
      <c r="D122" s="277">
        <f t="shared" si="4"/>
        <v>0</v>
      </c>
      <c r="E122" s="148"/>
      <c r="F122" s="148"/>
      <c r="G122" s="148"/>
      <c r="H122" s="148"/>
      <c r="I122" s="148"/>
      <c r="J122" s="148"/>
      <c r="K122" s="148"/>
      <c r="L122" s="236"/>
    </row>
    <row r="123" spans="2:12">
      <c r="B123" s="147" t="s">
        <v>285</v>
      </c>
      <c r="C123" s="19">
        <v>0.60790514000000007</v>
      </c>
      <c r="D123" s="277">
        <f t="shared" si="4"/>
        <v>0.60790514000000007</v>
      </c>
      <c r="E123" s="148"/>
      <c r="F123" s="148"/>
      <c r="G123" s="148"/>
      <c r="H123" s="148"/>
      <c r="I123" s="148"/>
      <c r="J123" s="148"/>
      <c r="K123" s="148"/>
      <c r="L123" s="236"/>
    </row>
    <row r="124" spans="2:12" hidden="1">
      <c r="B124" s="147" t="s">
        <v>287</v>
      </c>
      <c r="C124" s="19">
        <v>0</v>
      </c>
      <c r="D124" s="277">
        <f t="shared" si="4"/>
        <v>0</v>
      </c>
      <c r="E124" s="148"/>
      <c r="F124" s="148"/>
      <c r="G124" s="148"/>
      <c r="H124" s="148"/>
      <c r="I124" s="148"/>
      <c r="J124" s="148"/>
      <c r="K124" s="148"/>
      <c r="L124" s="236"/>
    </row>
    <row r="125" spans="2:12">
      <c r="B125" s="147" t="s">
        <v>286</v>
      </c>
      <c r="C125" s="19">
        <v>0.78699300000000005</v>
      </c>
      <c r="D125" s="277">
        <f t="shared" si="4"/>
        <v>0.78699300000000005</v>
      </c>
      <c r="E125" s="148"/>
      <c r="F125" s="148"/>
      <c r="G125" s="148"/>
      <c r="H125" s="148"/>
      <c r="I125" s="148"/>
      <c r="J125" s="148"/>
      <c r="K125" s="148"/>
      <c r="L125" s="236"/>
    </row>
    <row r="126" spans="2:12">
      <c r="B126" s="147" t="s">
        <v>337</v>
      </c>
      <c r="C126" s="19">
        <v>1.4740116299999999</v>
      </c>
      <c r="D126" s="277">
        <f t="shared" si="4"/>
        <v>1.4740116299999999</v>
      </c>
      <c r="E126" s="148"/>
      <c r="F126" s="148"/>
      <c r="G126" s="148"/>
      <c r="H126" s="148"/>
      <c r="I126" s="148"/>
      <c r="J126" s="148"/>
      <c r="K126" s="148"/>
      <c r="L126" s="236"/>
    </row>
    <row r="127" spans="2:12" hidden="1">
      <c r="B127" s="147" t="s">
        <v>338</v>
      </c>
      <c r="C127" s="19">
        <v>0</v>
      </c>
      <c r="D127" s="277">
        <f t="shared" si="4"/>
        <v>0</v>
      </c>
      <c r="E127" s="148"/>
      <c r="F127" s="148"/>
      <c r="G127" s="148"/>
      <c r="H127" s="148"/>
      <c r="I127" s="148"/>
      <c r="J127" s="148"/>
      <c r="K127" s="148"/>
      <c r="L127" s="236"/>
    </row>
    <row r="128" spans="2:12" hidden="1">
      <c r="B128" s="147" t="s">
        <v>351</v>
      </c>
      <c r="C128" s="19">
        <v>0</v>
      </c>
      <c r="D128" s="277">
        <f t="shared" si="4"/>
        <v>0</v>
      </c>
      <c r="E128" s="148"/>
      <c r="F128" s="148"/>
      <c r="G128" s="148"/>
      <c r="H128" s="148"/>
      <c r="I128" s="148"/>
      <c r="J128" s="148"/>
      <c r="K128" s="148"/>
      <c r="L128" s="236"/>
    </row>
    <row r="129" spans="2:40">
      <c r="B129" s="147" t="s">
        <v>352</v>
      </c>
      <c r="C129" s="19">
        <v>2.0197815209184298</v>
      </c>
      <c r="D129" s="277">
        <f t="shared" si="4"/>
        <v>2.0197815209184298</v>
      </c>
      <c r="E129" s="148"/>
      <c r="F129" s="148"/>
      <c r="G129" s="148"/>
      <c r="H129" s="148"/>
      <c r="I129" s="148"/>
      <c r="J129" s="148"/>
      <c r="K129" s="148"/>
      <c r="L129" s="236"/>
    </row>
    <row r="130" spans="2:40" hidden="1">
      <c r="B130" s="147" t="s">
        <v>353</v>
      </c>
      <c r="C130" s="19">
        <v>0</v>
      </c>
      <c r="D130" s="277">
        <f t="shared" si="4"/>
        <v>0</v>
      </c>
      <c r="E130" s="148"/>
      <c r="F130" s="148"/>
      <c r="G130" s="148"/>
      <c r="H130" s="148"/>
      <c r="I130" s="148"/>
      <c r="J130" s="148"/>
      <c r="K130" s="148"/>
      <c r="L130" s="236"/>
    </row>
    <row r="131" spans="2:40">
      <c r="B131" s="147" t="s">
        <v>354</v>
      </c>
      <c r="C131" s="19">
        <v>2.6696059809804997</v>
      </c>
      <c r="D131" s="277">
        <f t="shared" si="4"/>
        <v>2.6696059809804997</v>
      </c>
      <c r="E131" s="148"/>
      <c r="F131" s="148"/>
      <c r="G131" s="148"/>
      <c r="H131" s="148"/>
      <c r="I131" s="148"/>
      <c r="J131" s="148"/>
      <c r="K131" s="148"/>
      <c r="L131" s="236"/>
    </row>
    <row r="132" spans="2:40" hidden="1">
      <c r="B132" s="147" t="s">
        <v>355</v>
      </c>
      <c r="C132" s="19">
        <v>0</v>
      </c>
      <c r="D132" s="277">
        <f t="shared" si="4"/>
        <v>0</v>
      </c>
      <c r="E132" s="148"/>
      <c r="F132" s="148"/>
      <c r="G132" s="148"/>
      <c r="H132" s="148"/>
      <c r="I132" s="148"/>
      <c r="J132" s="148"/>
      <c r="K132" s="148"/>
      <c r="L132" s="236"/>
    </row>
    <row r="133" spans="2:40">
      <c r="B133" s="276" t="s">
        <v>201</v>
      </c>
      <c r="C133" s="277">
        <f>SUM(C105:C132,C101)</f>
        <v>28.505197711568442</v>
      </c>
      <c r="D133" s="277">
        <f>SUM(D105:D132,D101)</f>
        <v>28.505197711568442</v>
      </c>
      <c r="E133" s="236"/>
      <c r="F133" s="236"/>
      <c r="G133" s="236"/>
      <c r="H133" s="236"/>
      <c r="I133" s="236"/>
      <c r="J133" s="236"/>
      <c r="K133" s="236"/>
    </row>
    <row r="134" spans="2:40" ht="7.5" customHeight="1">
      <c r="C134" s="216"/>
      <c r="D134" s="216"/>
      <c r="E134" s="216"/>
      <c r="F134" s="216"/>
      <c r="G134" s="216"/>
      <c r="H134" s="216"/>
      <c r="K134" s="236"/>
      <c r="L134" s="236"/>
    </row>
    <row r="135" spans="2:40">
      <c r="B135" s="276" t="s">
        <v>202</v>
      </c>
      <c r="C135" s="277">
        <f>+C133</f>
        <v>28.505197711568442</v>
      </c>
      <c r="D135" s="236"/>
      <c r="E135" s="236"/>
      <c r="F135" s="236"/>
      <c r="G135" s="236"/>
      <c r="H135" s="236"/>
      <c r="I135" s="236"/>
      <c r="J135" s="236"/>
      <c r="K135" s="236"/>
    </row>
    <row r="137" spans="2:40" ht="15" customHeight="1">
      <c r="B137" s="446" t="str">
        <f>$B$11</f>
        <v>Deuda Corriente marzo 2024</v>
      </c>
      <c r="C137" s="446"/>
      <c r="D137" s="446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</row>
    <row r="138" spans="2:40" ht="27.6" customHeight="1">
      <c r="B138" s="446" t="str">
        <f>+B96</f>
        <v xml:space="preserve">Compra de Energía, Potencia y Derecho de Conexión con las Empresas Generadoras Privadas </v>
      </c>
      <c r="C138" s="446"/>
      <c r="D138" s="446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</row>
    <row r="139" spans="2:40" ht="15" customHeight="1">
      <c r="B139" s="446" t="s">
        <v>20</v>
      </c>
      <c r="C139" s="446"/>
      <c r="D139" s="446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</row>
    <row r="140" spans="2:40" ht="15" customHeight="1">
      <c r="B140" s="447" t="s">
        <v>95</v>
      </c>
      <c r="C140" s="447"/>
      <c r="D140" s="447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</row>
    <row r="141" spans="2:40">
      <c r="AN141" s="235"/>
    </row>
    <row r="142" spans="2:40">
      <c r="B142" s="146" t="s">
        <v>185</v>
      </c>
      <c r="C142" s="257">
        <f>C16</f>
        <v>45352</v>
      </c>
      <c r="D142" s="280" t="s">
        <v>349</v>
      </c>
      <c r="E142" s="235"/>
      <c r="F142" s="235"/>
      <c r="G142" s="235"/>
      <c r="H142" s="148"/>
    </row>
    <row r="143" spans="2:40">
      <c r="B143" s="147" t="s">
        <v>187</v>
      </c>
      <c r="C143" s="19">
        <f>+C144+C145+C146</f>
        <v>14.161170320065697</v>
      </c>
      <c r="D143" s="277">
        <f>SUM(D144:D146)</f>
        <v>14.161170320065697</v>
      </c>
      <c r="E143" s="148"/>
      <c r="F143" s="148"/>
      <c r="G143" s="148"/>
      <c r="H143" s="216"/>
    </row>
    <row r="144" spans="2:40">
      <c r="B144" s="149" t="s">
        <v>188</v>
      </c>
      <c r="C144" s="19">
        <v>7.265911983407916</v>
      </c>
      <c r="D144" s="277">
        <f t="shared" ref="D144:D174" si="5">SUM(C144:C144)</f>
        <v>7.265911983407916</v>
      </c>
      <c r="E144" s="216"/>
      <c r="F144" s="216"/>
      <c r="G144" s="216"/>
      <c r="H144" s="216"/>
    </row>
    <row r="145" spans="2:8">
      <c r="B145" s="149" t="s">
        <v>189</v>
      </c>
      <c r="C145" s="19">
        <v>6.8952583366577818</v>
      </c>
      <c r="D145" s="277">
        <f t="shared" si="5"/>
        <v>6.8952583366577818</v>
      </c>
      <c r="E145" s="216"/>
      <c r="F145" s="216"/>
      <c r="G145" s="216"/>
      <c r="H145" s="216"/>
    </row>
    <row r="146" spans="2:8" hidden="1">
      <c r="B146" s="149" t="s">
        <v>190</v>
      </c>
      <c r="C146" s="19">
        <v>0</v>
      </c>
      <c r="D146" s="277">
        <f t="shared" si="5"/>
        <v>0</v>
      </c>
      <c r="E146" s="216"/>
      <c r="F146" s="216"/>
      <c r="G146" s="216"/>
      <c r="H146" s="237"/>
    </row>
    <row r="147" spans="2:8" hidden="1">
      <c r="B147" s="147" t="s">
        <v>191</v>
      </c>
      <c r="C147" s="19">
        <v>0</v>
      </c>
      <c r="D147" s="277">
        <f t="shared" si="5"/>
        <v>0</v>
      </c>
      <c r="E147" s="148"/>
      <c r="F147" s="148"/>
      <c r="G147" s="148"/>
      <c r="H147" s="148"/>
    </row>
    <row r="148" spans="2:8">
      <c r="B148" s="147" t="s">
        <v>192</v>
      </c>
      <c r="C148" s="19">
        <v>14.507823539999999</v>
      </c>
      <c r="D148" s="277">
        <f t="shared" si="5"/>
        <v>14.507823539999999</v>
      </c>
      <c r="E148" s="148"/>
      <c r="F148" s="148"/>
      <c r="G148" s="148"/>
      <c r="H148" s="148"/>
    </row>
    <row r="149" spans="2:8" hidden="1">
      <c r="B149" s="147" t="s">
        <v>193</v>
      </c>
      <c r="C149" s="19">
        <v>0</v>
      </c>
      <c r="D149" s="277">
        <f t="shared" si="5"/>
        <v>0</v>
      </c>
      <c r="E149" s="148"/>
      <c r="F149" s="148"/>
      <c r="G149" s="148"/>
      <c r="H149" s="148"/>
    </row>
    <row r="150" spans="2:8" hidden="1">
      <c r="B150" s="147" t="s">
        <v>194</v>
      </c>
      <c r="C150" s="275">
        <v>0</v>
      </c>
      <c r="D150" s="277">
        <f t="shared" si="5"/>
        <v>0</v>
      </c>
      <c r="E150" s="148"/>
      <c r="F150" s="148"/>
      <c r="G150" s="148"/>
      <c r="H150" s="148"/>
    </row>
    <row r="151" spans="2:8" hidden="1">
      <c r="B151" s="147" t="s">
        <v>195</v>
      </c>
      <c r="C151" s="275">
        <v>0</v>
      </c>
      <c r="D151" s="277">
        <f t="shared" si="5"/>
        <v>0</v>
      </c>
      <c r="E151" s="148"/>
      <c r="F151" s="148"/>
      <c r="G151" s="148"/>
      <c r="H151" s="148"/>
    </row>
    <row r="152" spans="2:8" hidden="1">
      <c r="B152" s="147" t="s">
        <v>196</v>
      </c>
      <c r="C152" s="275">
        <v>0</v>
      </c>
      <c r="D152" s="277">
        <f t="shared" si="5"/>
        <v>0</v>
      </c>
      <c r="E152" s="148"/>
      <c r="F152" s="148"/>
      <c r="G152" s="148"/>
      <c r="H152" s="148"/>
    </row>
    <row r="153" spans="2:8" hidden="1">
      <c r="B153" s="147" t="s">
        <v>197</v>
      </c>
      <c r="C153" s="275">
        <v>0</v>
      </c>
      <c r="D153" s="277">
        <f t="shared" si="5"/>
        <v>0</v>
      </c>
      <c r="E153" s="148"/>
      <c r="F153" s="148"/>
      <c r="G153" s="148"/>
      <c r="H153" s="148"/>
    </row>
    <row r="154" spans="2:8" hidden="1">
      <c r="B154" s="147" t="s">
        <v>198</v>
      </c>
      <c r="C154" s="275">
        <v>0</v>
      </c>
      <c r="D154" s="277">
        <f t="shared" si="5"/>
        <v>0</v>
      </c>
      <c r="E154" s="148"/>
      <c r="F154" s="148"/>
      <c r="G154" s="148"/>
      <c r="H154" s="148"/>
    </row>
    <row r="155" spans="2:8" hidden="1">
      <c r="B155" s="147" t="s">
        <v>199</v>
      </c>
      <c r="C155" s="275">
        <v>0</v>
      </c>
      <c r="D155" s="277">
        <f t="shared" si="5"/>
        <v>0</v>
      </c>
      <c r="E155" s="148"/>
      <c r="F155" s="148"/>
      <c r="G155" s="148"/>
      <c r="H155" s="148"/>
    </row>
    <row r="156" spans="2:8" hidden="1">
      <c r="B156" s="147" t="s">
        <v>263</v>
      </c>
      <c r="C156" s="275">
        <v>0</v>
      </c>
      <c r="D156" s="277">
        <f t="shared" si="5"/>
        <v>0</v>
      </c>
      <c r="E156" s="148"/>
      <c r="F156" s="148"/>
      <c r="G156" s="148"/>
      <c r="H156" s="148"/>
    </row>
    <row r="157" spans="2:8" hidden="1">
      <c r="B157" s="147" t="s">
        <v>200</v>
      </c>
      <c r="C157" s="275">
        <v>0</v>
      </c>
      <c r="D157" s="277">
        <f t="shared" si="5"/>
        <v>0</v>
      </c>
      <c r="E157" s="148"/>
      <c r="F157" s="148"/>
      <c r="G157" s="148"/>
      <c r="H157" s="236"/>
    </row>
    <row r="158" spans="2:8">
      <c r="B158" s="147" t="s">
        <v>268</v>
      </c>
      <c r="C158" s="275">
        <v>0.54086092000000008</v>
      </c>
      <c r="D158" s="277">
        <f t="shared" si="5"/>
        <v>0.54086092000000008</v>
      </c>
      <c r="E158" s="148"/>
      <c r="F158" s="148"/>
      <c r="G158" s="148"/>
      <c r="H158" s="236"/>
    </row>
    <row r="159" spans="2:8" hidden="1">
      <c r="B159" s="147" t="s">
        <v>270</v>
      </c>
      <c r="C159" s="275">
        <v>0</v>
      </c>
      <c r="D159" s="277">
        <f t="shared" si="5"/>
        <v>0</v>
      </c>
      <c r="E159" s="148"/>
      <c r="F159" s="148"/>
      <c r="G159" s="148"/>
      <c r="H159" s="236"/>
    </row>
    <row r="160" spans="2:8">
      <c r="B160" s="147" t="s">
        <v>273</v>
      </c>
      <c r="C160" s="19">
        <v>1.6981352299999999</v>
      </c>
      <c r="D160" s="277">
        <f t="shared" si="5"/>
        <v>1.6981352299999999</v>
      </c>
      <c r="E160" s="148"/>
      <c r="F160" s="148"/>
      <c r="G160" s="148"/>
      <c r="H160" s="236"/>
    </row>
    <row r="161" spans="2:8" hidden="1">
      <c r="B161" s="147" t="s">
        <v>274</v>
      </c>
      <c r="C161" s="274">
        <v>0</v>
      </c>
      <c r="D161" s="277">
        <f t="shared" si="5"/>
        <v>0</v>
      </c>
      <c r="E161" s="148"/>
      <c r="F161" s="148"/>
      <c r="G161" s="148"/>
      <c r="H161" s="236"/>
    </row>
    <row r="162" spans="2:8">
      <c r="B162" s="147" t="s">
        <v>276</v>
      </c>
      <c r="C162" s="274">
        <v>0.72975847000000005</v>
      </c>
      <c r="D162" s="277">
        <f t="shared" si="5"/>
        <v>0.72975847000000005</v>
      </c>
      <c r="E162" s="148"/>
      <c r="F162" s="148"/>
      <c r="G162" s="148"/>
      <c r="H162" s="236"/>
    </row>
    <row r="163" spans="2:8" hidden="1">
      <c r="B163" s="147" t="s">
        <v>277</v>
      </c>
      <c r="C163" s="275">
        <v>0</v>
      </c>
      <c r="D163" s="277">
        <f t="shared" si="5"/>
        <v>0</v>
      </c>
      <c r="E163" s="148"/>
      <c r="F163" s="148"/>
      <c r="G163" s="148"/>
      <c r="H163" s="236"/>
    </row>
    <row r="164" spans="2:8" hidden="1">
      <c r="B164" s="147" t="s">
        <v>284</v>
      </c>
      <c r="C164" s="275">
        <v>0</v>
      </c>
      <c r="D164" s="277">
        <f t="shared" si="5"/>
        <v>0</v>
      </c>
      <c r="E164" s="148"/>
      <c r="F164" s="148"/>
      <c r="G164" s="148"/>
      <c r="H164" s="236"/>
    </row>
    <row r="165" spans="2:8" hidden="1">
      <c r="B165" s="147" t="s">
        <v>285</v>
      </c>
      <c r="C165" s="275">
        <v>0</v>
      </c>
      <c r="D165" s="277">
        <f t="shared" si="5"/>
        <v>0</v>
      </c>
      <c r="E165" s="148"/>
      <c r="F165" s="148"/>
      <c r="G165" s="148"/>
      <c r="H165" s="236"/>
    </row>
    <row r="166" spans="2:8" hidden="1">
      <c r="B166" s="147" t="s">
        <v>287</v>
      </c>
      <c r="C166" s="275">
        <v>0</v>
      </c>
      <c r="D166" s="277">
        <f t="shared" si="5"/>
        <v>0</v>
      </c>
      <c r="E166" s="148"/>
      <c r="F166" s="148"/>
      <c r="G166" s="148"/>
      <c r="H166" s="236"/>
    </row>
    <row r="167" spans="2:8" hidden="1">
      <c r="B167" s="147" t="s">
        <v>286</v>
      </c>
      <c r="C167" s="275">
        <v>0</v>
      </c>
      <c r="D167" s="277">
        <f t="shared" si="5"/>
        <v>0</v>
      </c>
      <c r="E167" s="148"/>
      <c r="F167" s="148"/>
      <c r="G167" s="148"/>
      <c r="H167" s="236"/>
    </row>
    <row r="168" spans="2:8" hidden="1">
      <c r="B168" s="147" t="s">
        <v>337</v>
      </c>
      <c r="C168" s="275">
        <v>0</v>
      </c>
      <c r="D168" s="277">
        <f t="shared" si="5"/>
        <v>0</v>
      </c>
      <c r="E168" s="148"/>
      <c r="F168" s="148"/>
      <c r="G168" s="148"/>
      <c r="H168" s="236"/>
    </row>
    <row r="169" spans="2:8" hidden="1">
      <c r="B169" s="147" t="s">
        <v>338</v>
      </c>
      <c r="C169" s="275">
        <v>0</v>
      </c>
      <c r="D169" s="277">
        <f t="shared" si="5"/>
        <v>0</v>
      </c>
      <c r="E169" s="148"/>
      <c r="F169" s="148"/>
      <c r="G169" s="148"/>
      <c r="H169" s="236"/>
    </row>
    <row r="170" spans="2:8">
      <c r="B170" s="147" t="s">
        <v>351</v>
      </c>
      <c r="C170" s="275">
        <v>0.94776153000000007</v>
      </c>
      <c r="D170" s="277">
        <f t="shared" si="5"/>
        <v>0.94776153000000007</v>
      </c>
      <c r="E170" s="148"/>
      <c r="F170" s="148"/>
      <c r="G170" s="148"/>
      <c r="H170" s="236"/>
    </row>
    <row r="171" spans="2:8">
      <c r="B171" s="147" t="s">
        <v>352</v>
      </c>
      <c r="C171" s="275">
        <v>2.1267914401520427</v>
      </c>
      <c r="D171" s="277">
        <f t="shared" si="5"/>
        <v>2.1267914401520427</v>
      </c>
      <c r="E171" s="148"/>
      <c r="F171" s="148"/>
      <c r="G171" s="148"/>
      <c r="H171" s="236"/>
    </row>
    <row r="172" spans="2:8" hidden="1">
      <c r="B172" s="147" t="s">
        <v>353</v>
      </c>
      <c r="C172" s="275">
        <v>0</v>
      </c>
      <c r="D172" s="277">
        <f t="shared" si="5"/>
        <v>0</v>
      </c>
      <c r="E172" s="148"/>
      <c r="F172" s="148"/>
      <c r="G172" s="148"/>
      <c r="H172" s="236"/>
    </row>
    <row r="173" spans="2:8">
      <c r="B173" s="147" t="s">
        <v>354</v>
      </c>
      <c r="C173" s="275">
        <v>3.5650035669516087</v>
      </c>
      <c r="D173" s="277">
        <f t="shared" si="5"/>
        <v>3.5650035669516087</v>
      </c>
      <c r="E173" s="148"/>
      <c r="F173" s="148"/>
      <c r="G173" s="148"/>
      <c r="H173" s="236"/>
    </row>
    <row r="174" spans="2:8">
      <c r="B174" s="147" t="s">
        <v>355</v>
      </c>
      <c r="C174" s="275">
        <v>1.2974573999999999</v>
      </c>
      <c r="D174" s="277">
        <f t="shared" si="5"/>
        <v>1.2974573999999999</v>
      </c>
      <c r="E174" s="148"/>
      <c r="F174" s="148"/>
      <c r="G174" s="148"/>
      <c r="H174" s="236"/>
    </row>
    <row r="175" spans="2:8">
      <c r="B175" s="276" t="s">
        <v>201</v>
      </c>
      <c r="C175" s="277">
        <f>SUM(C147:C174,C143)</f>
        <v>39.574762417169353</v>
      </c>
      <c r="D175" s="277">
        <f>SUM(D147:D174,D143)</f>
        <v>39.574762417169353</v>
      </c>
      <c r="E175" s="236"/>
      <c r="F175" s="236"/>
      <c r="G175" s="236"/>
    </row>
    <row r="176" spans="2:8" ht="7.5" customHeight="1">
      <c r="C176" s="216"/>
      <c r="D176" s="216"/>
      <c r="H176" s="235"/>
    </row>
    <row r="177" spans="2:40">
      <c r="B177" s="276" t="s">
        <v>202</v>
      </c>
      <c r="C177" s="277">
        <f>+C175</f>
        <v>39.574762417169353</v>
      </c>
      <c r="D177" s="236"/>
      <c r="E177" s="236"/>
      <c r="F177" s="236"/>
      <c r="G177" s="236"/>
      <c r="H177" s="148"/>
    </row>
    <row r="178" spans="2:40">
      <c r="B178" s="318"/>
      <c r="AN178" s="216"/>
    </row>
    <row r="179" spans="2:40" ht="15" hidden="1" customHeight="1">
      <c r="B179" s="446" t="str">
        <f>$B$11</f>
        <v>Deuda Corriente marzo 2024</v>
      </c>
      <c r="C179" s="446"/>
      <c r="D179" s="446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N179" s="216"/>
    </row>
    <row r="180" spans="2:40" ht="28.2" hidden="1" customHeight="1">
      <c r="B180" s="446" t="s">
        <v>183</v>
      </c>
      <c r="C180" s="446"/>
      <c r="D180" s="446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N180" s="216"/>
    </row>
    <row r="181" spans="2:40" hidden="1">
      <c r="B181" s="446" t="s">
        <v>111</v>
      </c>
      <c r="C181" s="446"/>
      <c r="D181" s="446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N181" s="216"/>
    </row>
    <row r="182" spans="2:40" hidden="1">
      <c r="B182" s="448" t="s">
        <v>95</v>
      </c>
      <c r="C182" s="448"/>
      <c r="D182" s="448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N182" s="148"/>
    </row>
    <row r="183" spans="2:40" hidden="1">
      <c r="E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AN183" s="148"/>
    </row>
    <row r="184" spans="2:40" hidden="1">
      <c r="B184" s="146" t="s">
        <v>185</v>
      </c>
      <c r="C184" s="257">
        <f>C16</f>
        <v>45352</v>
      </c>
      <c r="D184" s="280" t="s">
        <v>313</v>
      </c>
      <c r="E184" s="235"/>
      <c r="F184" s="235"/>
      <c r="G184" s="235"/>
      <c r="H184" s="235"/>
      <c r="I184" s="235"/>
      <c r="J184" s="235"/>
      <c r="K184" s="235"/>
      <c r="L184" s="148"/>
    </row>
    <row r="185" spans="2:40" hidden="1">
      <c r="B185" s="147" t="s">
        <v>187</v>
      </c>
      <c r="C185" s="19">
        <f>+C186+C187+C188</f>
        <v>0</v>
      </c>
      <c r="D185" s="278">
        <f>SUM(C185:C185)</f>
        <v>0</v>
      </c>
      <c r="E185" s="148"/>
      <c r="F185" s="148"/>
      <c r="G185" s="148"/>
      <c r="H185" s="148"/>
      <c r="I185" s="148"/>
      <c r="J185" s="148"/>
      <c r="K185" s="148"/>
      <c r="L185" s="148"/>
    </row>
    <row r="186" spans="2:40" hidden="1">
      <c r="B186" s="149" t="s">
        <v>188</v>
      </c>
      <c r="C186" s="19">
        <v>0</v>
      </c>
      <c r="D186" s="278">
        <f t="shared" ref="D186:D212" si="6">SUM(C186:C186)</f>
        <v>0</v>
      </c>
      <c r="E186" s="216"/>
      <c r="F186" s="216"/>
      <c r="G186" s="216"/>
      <c r="H186" s="216"/>
      <c r="I186" s="216"/>
      <c r="J186" s="216"/>
      <c r="K186" s="216"/>
      <c r="L186" s="148"/>
    </row>
    <row r="187" spans="2:40" hidden="1">
      <c r="B187" s="149" t="s">
        <v>189</v>
      </c>
      <c r="C187" s="19">
        <v>0</v>
      </c>
      <c r="D187" s="278">
        <f t="shared" si="6"/>
        <v>0</v>
      </c>
      <c r="E187" s="216"/>
      <c r="F187" s="216"/>
      <c r="G187" s="216"/>
      <c r="H187" s="216"/>
      <c r="I187" s="216"/>
      <c r="J187" s="216"/>
      <c r="K187" s="216"/>
      <c r="L187" s="148"/>
    </row>
    <row r="188" spans="2:40" hidden="1">
      <c r="B188" s="149" t="s">
        <v>190</v>
      </c>
      <c r="C188" s="19">
        <v>0</v>
      </c>
      <c r="D188" s="278">
        <f t="shared" si="6"/>
        <v>0</v>
      </c>
      <c r="E188" s="216"/>
      <c r="F188" s="216"/>
      <c r="G188" s="216"/>
      <c r="H188" s="216"/>
      <c r="I188" s="216"/>
      <c r="J188" s="216"/>
      <c r="K188" s="216"/>
      <c r="L188" s="148"/>
    </row>
    <row r="189" spans="2:40" hidden="1">
      <c r="B189" s="147" t="s">
        <v>191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  <c r="L189" s="148"/>
    </row>
    <row r="190" spans="2:40" hidden="1">
      <c r="B190" s="147" t="s">
        <v>192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  <c r="L190" s="148"/>
    </row>
    <row r="191" spans="2:40" hidden="1">
      <c r="B191" s="147" t="s">
        <v>193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  <c r="L191" s="148"/>
    </row>
    <row r="192" spans="2:40" hidden="1">
      <c r="B192" s="147" t="s">
        <v>194</v>
      </c>
      <c r="C192" s="19">
        <v>0</v>
      </c>
      <c r="D192" s="278">
        <f t="shared" si="6"/>
        <v>0</v>
      </c>
      <c r="E192" s="148"/>
      <c r="F192" s="148"/>
      <c r="G192" s="148"/>
      <c r="H192" s="148"/>
      <c r="I192" s="148"/>
      <c r="J192" s="148"/>
      <c r="K192" s="148"/>
      <c r="L192" s="148"/>
    </row>
    <row r="193" spans="1:12" hidden="1">
      <c r="B193" s="147" t="s">
        <v>195</v>
      </c>
      <c r="C193" s="19">
        <v>0</v>
      </c>
      <c r="D193" s="278">
        <f t="shared" si="6"/>
        <v>0</v>
      </c>
      <c r="E193" s="148"/>
      <c r="F193" s="148"/>
      <c r="G193" s="148"/>
      <c r="H193" s="148"/>
      <c r="I193" s="148"/>
      <c r="J193" s="148"/>
      <c r="K193" s="148"/>
      <c r="L193" s="236"/>
    </row>
    <row r="194" spans="1:12" hidden="1">
      <c r="B194" s="147" t="s">
        <v>196</v>
      </c>
      <c r="C194" s="19">
        <v>0</v>
      </c>
      <c r="D194" s="278">
        <f t="shared" si="6"/>
        <v>0</v>
      </c>
      <c r="E194" s="148"/>
      <c r="F194" s="148"/>
      <c r="G194" s="148"/>
      <c r="H194" s="148"/>
      <c r="I194" s="148"/>
      <c r="J194" s="148"/>
      <c r="K194" s="148"/>
    </row>
    <row r="195" spans="1:12" hidden="1">
      <c r="B195" s="147" t="s">
        <v>197</v>
      </c>
      <c r="C195" s="19">
        <v>0</v>
      </c>
      <c r="D195" s="278">
        <f t="shared" si="6"/>
        <v>0</v>
      </c>
      <c r="E195" s="148"/>
      <c r="F195" s="148"/>
      <c r="G195" s="148"/>
      <c r="H195" s="148"/>
      <c r="I195" s="148"/>
      <c r="J195" s="148"/>
      <c r="K195" s="148"/>
      <c r="L195" s="236"/>
    </row>
    <row r="196" spans="1:12" hidden="1">
      <c r="B196" s="147" t="s">
        <v>198</v>
      </c>
      <c r="C196" s="19">
        <v>0</v>
      </c>
      <c r="D196" s="278">
        <f t="shared" si="6"/>
        <v>0</v>
      </c>
      <c r="E196" s="148"/>
      <c r="F196" s="148"/>
      <c r="G196" s="148"/>
      <c r="H196" s="148"/>
      <c r="I196" s="148"/>
      <c r="J196" s="148"/>
      <c r="K196" s="148"/>
    </row>
    <row r="197" spans="1:12" hidden="1">
      <c r="B197" s="147" t="s">
        <v>199</v>
      </c>
      <c r="C197" s="19">
        <v>0</v>
      </c>
      <c r="D197" s="278">
        <f t="shared" si="6"/>
        <v>0</v>
      </c>
      <c r="E197" s="148"/>
      <c r="F197" s="148"/>
      <c r="G197" s="148"/>
      <c r="H197" s="148"/>
      <c r="I197" s="148"/>
      <c r="J197" s="148"/>
      <c r="K197" s="148"/>
    </row>
    <row r="198" spans="1:12" hidden="1">
      <c r="B198" s="147" t="s">
        <v>263</v>
      </c>
      <c r="C198" s="19">
        <v>0</v>
      </c>
      <c r="D198" s="278">
        <f t="shared" si="6"/>
        <v>0</v>
      </c>
      <c r="E198" s="148"/>
      <c r="F198" s="148"/>
      <c r="G198" s="148"/>
      <c r="H198" s="148"/>
      <c r="I198" s="148"/>
      <c r="J198" s="148"/>
      <c r="K198" s="148"/>
    </row>
    <row r="199" spans="1:12" hidden="1">
      <c r="A199" t="s">
        <v>272</v>
      </c>
      <c r="B199" s="147" t="s">
        <v>200</v>
      </c>
      <c r="C199" s="19">
        <v>0</v>
      </c>
      <c r="D199" s="278">
        <f t="shared" si="6"/>
        <v>0</v>
      </c>
      <c r="E199" s="148"/>
      <c r="F199" s="148"/>
      <c r="G199" s="148"/>
      <c r="H199" s="148"/>
      <c r="I199" s="148"/>
      <c r="J199" s="148"/>
      <c r="K199" s="148"/>
    </row>
    <row r="200" spans="1:12" hidden="1">
      <c r="B200" s="147" t="s">
        <v>268</v>
      </c>
      <c r="C200" s="19">
        <v>0</v>
      </c>
      <c r="D200" s="278">
        <f t="shared" si="6"/>
        <v>0</v>
      </c>
      <c r="E200" s="148"/>
      <c r="F200" s="148"/>
      <c r="G200" s="148"/>
      <c r="H200" s="148"/>
      <c r="I200" s="148"/>
      <c r="J200" s="148"/>
      <c r="K200" s="148"/>
    </row>
    <row r="201" spans="1:12" hidden="1">
      <c r="B201" s="147" t="s">
        <v>270</v>
      </c>
      <c r="C201" s="19">
        <v>0</v>
      </c>
      <c r="D201" s="278">
        <f t="shared" si="6"/>
        <v>0</v>
      </c>
      <c r="E201" s="148"/>
      <c r="F201" s="148"/>
      <c r="G201" s="148"/>
      <c r="H201" s="148"/>
      <c r="I201" s="148"/>
      <c r="J201" s="148"/>
      <c r="K201" s="148"/>
    </row>
    <row r="202" spans="1:12" hidden="1">
      <c r="B202" s="147" t="s">
        <v>273</v>
      </c>
      <c r="C202" s="19">
        <v>0</v>
      </c>
      <c r="D202" s="278">
        <f t="shared" si="6"/>
        <v>0</v>
      </c>
      <c r="E202" s="148"/>
      <c r="F202" s="148"/>
      <c r="G202" s="148"/>
      <c r="H202" s="148"/>
      <c r="I202" s="148"/>
      <c r="J202" s="148"/>
      <c r="K202" s="148"/>
    </row>
    <row r="203" spans="1:12" ht="15.75" hidden="1" customHeight="1">
      <c r="B203" s="147" t="s">
        <v>274</v>
      </c>
      <c r="C203" s="19">
        <v>0</v>
      </c>
      <c r="D203" s="278">
        <f t="shared" si="6"/>
        <v>0</v>
      </c>
      <c r="E203" s="148"/>
      <c r="F203" s="148"/>
      <c r="G203" s="148"/>
      <c r="H203" s="148"/>
      <c r="I203" s="148"/>
      <c r="J203" s="148"/>
      <c r="K203" s="148"/>
    </row>
    <row r="204" spans="1:12" ht="15.75" hidden="1" customHeight="1">
      <c r="B204" s="147" t="s">
        <v>305</v>
      </c>
      <c r="C204" s="19">
        <v>0</v>
      </c>
      <c r="D204" s="278">
        <f t="shared" si="6"/>
        <v>0</v>
      </c>
      <c r="E204" s="148"/>
      <c r="F204" s="148"/>
      <c r="G204" s="148"/>
      <c r="H204" s="148"/>
      <c r="I204" s="148"/>
      <c r="J204" s="148"/>
      <c r="K204" s="148"/>
    </row>
    <row r="205" spans="1:12" ht="15.75" hidden="1" customHeight="1">
      <c r="B205" s="147" t="s">
        <v>276</v>
      </c>
      <c r="C205" s="19">
        <v>0</v>
      </c>
      <c r="D205" s="278">
        <f t="shared" si="6"/>
        <v>0</v>
      </c>
      <c r="E205" s="148"/>
      <c r="F205" s="148"/>
      <c r="G205" s="148"/>
      <c r="H205" s="148"/>
      <c r="I205" s="148"/>
      <c r="J205" s="148"/>
      <c r="K205" s="148"/>
    </row>
    <row r="206" spans="1:12" ht="15.75" hidden="1" customHeight="1">
      <c r="B206" s="147" t="s">
        <v>277</v>
      </c>
      <c r="C206" s="19">
        <v>0</v>
      </c>
      <c r="D206" s="278">
        <f t="shared" si="6"/>
        <v>0</v>
      </c>
      <c r="E206" s="148"/>
      <c r="F206" s="148"/>
      <c r="G206" s="148"/>
      <c r="H206" s="148"/>
      <c r="I206" s="148"/>
      <c r="J206" s="148"/>
      <c r="K206" s="148"/>
    </row>
    <row r="207" spans="1:12" ht="15.75" hidden="1" customHeight="1">
      <c r="B207" s="147" t="s">
        <v>284</v>
      </c>
      <c r="C207" s="19">
        <v>0</v>
      </c>
      <c r="D207" s="278">
        <f t="shared" si="6"/>
        <v>0</v>
      </c>
      <c r="E207" s="148"/>
      <c r="F207" s="148"/>
      <c r="G207" s="148"/>
      <c r="H207" s="148"/>
      <c r="I207" s="148"/>
      <c r="J207" s="148"/>
      <c r="K207" s="148"/>
    </row>
    <row r="208" spans="1:12" ht="15.75" hidden="1" customHeight="1">
      <c r="B208" s="147" t="s">
        <v>285</v>
      </c>
      <c r="C208" s="19">
        <v>0</v>
      </c>
      <c r="D208" s="278">
        <f t="shared" si="6"/>
        <v>0</v>
      </c>
      <c r="E208" s="148"/>
      <c r="F208" s="148"/>
      <c r="G208" s="148"/>
      <c r="H208" s="148"/>
      <c r="I208" s="148"/>
      <c r="J208" s="148"/>
      <c r="K208" s="148"/>
    </row>
    <row r="209" spans="2:43" ht="15.75" hidden="1" customHeight="1">
      <c r="B209" s="147" t="s">
        <v>286</v>
      </c>
      <c r="C209" s="19">
        <v>0</v>
      </c>
      <c r="D209" s="278">
        <f t="shared" si="6"/>
        <v>0</v>
      </c>
      <c r="E209" s="148"/>
      <c r="F209" s="148"/>
      <c r="G209" s="148"/>
      <c r="H209" s="148"/>
      <c r="I209" s="148"/>
      <c r="J209" s="148"/>
      <c r="K209" s="148"/>
    </row>
    <row r="210" spans="2:43" ht="15.75" hidden="1" customHeight="1">
      <c r="B210" s="147" t="s">
        <v>287</v>
      </c>
      <c r="C210" s="19">
        <v>0</v>
      </c>
      <c r="D210" s="278">
        <f t="shared" si="6"/>
        <v>0</v>
      </c>
      <c r="E210" s="148"/>
      <c r="F210" s="148"/>
      <c r="G210" s="148"/>
      <c r="H210" s="148"/>
      <c r="I210" s="148"/>
      <c r="J210" s="148"/>
      <c r="K210" s="148"/>
    </row>
    <row r="211" spans="2:43" ht="15.75" hidden="1" customHeight="1">
      <c r="B211" s="147" t="s">
        <v>306</v>
      </c>
      <c r="C211" s="19">
        <v>0</v>
      </c>
      <c r="D211" s="278">
        <f t="shared" si="6"/>
        <v>0</v>
      </c>
      <c r="E211" s="148"/>
      <c r="F211" s="148"/>
      <c r="G211" s="148"/>
      <c r="H211" s="148"/>
      <c r="I211" s="148"/>
      <c r="J211" s="148"/>
      <c r="K211" s="148"/>
    </row>
    <row r="212" spans="2:43" ht="15.75" hidden="1" customHeight="1">
      <c r="B212" s="147" t="s">
        <v>338</v>
      </c>
      <c r="C212" s="19">
        <v>0</v>
      </c>
      <c r="D212" s="278">
        <f t="shared" si="6"/>
        <v>0</v>
      </c>
      <c r="E212" s="148"/>
      <c r="F212" s="148"/>
      <c r="G212" s="148"/>
      <c r="H212" s="148"/>
      <c r="I212" s="148"/>
      <c r="J212" s="148"/>
      <c r="K212" s="148"/>
    </row>
    <row r="213" spans="2:43" ht="14.4" hidden="1" customHeight="1">
      <c r="B213" s="276" t="s">
        <v>201</v>
      </c>
      <c r="C213" s="277">
        <f>SUM(C189:C212,C185)</f>
        <v>0</v>
      </c>
      <c r="D213" s="277">
        <f>SUM(D189:D212,D185)</f>
        <v>0</v>
      </c>
    </row>
    <row r="214" spans="2:43" ht="7.5" hidden="1" customHeight="1">
      <c r="C214" s="216"/>
      <c r="D214" s="216"/>
      <c r="E214" s="216"/>
      <c r="F214" s="216"/>
      <c r="J214" s="200"/>
    </row>
    <row r="215" spans="2:43" hidden="1">
      <c r="B215" s="276" t="s">
        <v>202</v>
      </c>
      <c r="C215" s="277">
        <f>+C213</f>
        <v>0</v>
      </c>
      <c r="D215" s="236"/>
      <c r="E215" s="236"/>
      <c r="F215" s="236"/>
      <c r="G215" s="236"/>
      <c r="H215" s="236"/>
      <c r="I215" s="236"/>
      <c r="J215" s="150"/>
    </row>
    <row r="216" spans="2:43" ht="14.25" customHeight="1"/>
    <row r="217" spans="2:43" hidden="1" outlineLevel="3">
      <c r="B217" s="272" t="s">
        <v>333</v>
      </c>
      <c r="AQ217" s="150"/>
    </row>
    <row r="218" spans="2:43" hidden="1" outlineLevel="3">
      <c r="B218" s="272"/>
      <c r="AQ218" s="150"/>
    </row>
    <row r="219" spans="2:43" hidden="1" outlineLevel="3">
      <c r="B219" s="273" t="s">
        <v>203</v>
      </c>
      <c r="AQ219" s="150"/>
    </row>
    <row r="220" spans="2:43" hidden="1" outlineLevel="3">
      <c r="AQ220" s="150"/>
    </row>
    <row r="221" spans="2:43" hidden="1" outlineLevel="3">
      <c r="B221" s="151" t="s">
        <v>185</v>
      </c>
      <c r="C221" s="152" t="s">
        <v>18</v>
      </c>
      <c r="D221" s="152" t="s">
        <v>19</v>
      </c>
      <c r="E221" s="152" t="s">
        <v>20</v>
      </c>
      <c r="F221" s="152" t="s">
        <v>111</v>
      </c>
      <c r="G221" s="153" t="s">
        <v>201</v>
      </c>
      <c r="AF221" s="150"/>
    </row>
    <row r="222" spans="2:43" hidden="1" outlineLevel="3">
      <c r="B222" s="154" t="s">
        <v>204</v>
      </c>
      <c r="C222" s="155">
        <v>0</v>
      </c>
      <c r="D222" s="155">
        <v>0</v>
      </c>
      <c r="E222" s="155">
        <v>0</v>
      </c>
      <c r="F222" s="155">
        <v>0</v>
      </c>
      <c r="G222" s="156">
        <f>SUM(C222:F222)</f>
        <v>0</v>
      </c>
      <c r="AF222" s="150"/>
    </row>
    <row r="223" spans="2:43" hidden="1" outlineLevel="3">
      <c r="B223" s="154" t="s">
        <v>205</v>
      </c>
      <c r="C223" s="155">
        <v>0</v>
      </c>
      <c r="D223" s="155">
        <v>0</v>
      </c>
      <c r="E223" s="155">
        <v>0</v>
      </c>
      <c r="F223" s="155">
        <v>0</v>
      </c>
      <c r="G223" s="156">
        <f>SUM(C223:F223)</f>
        <v>0</v>
      </c>
      <c r="AF223" s="150"/>
    </row>
    <row r="224" spans="2:43" hidden="1" outlineLevel="3">
      <c r="B224" s="154" t="s">
        <v>197</v>
      </c>
      <c r="C224" s="155">
        <v>0</v>
      </c>
      <c r="D224" s="155">
        <v>0</v>
      </c>
      <c r="E224" s="155">
        <v>0</v>
      </c>
      <c r="F224" s="155">
        <v>0</v>
      </c>
      <c r="G224" s="156">
        <f>SUM(C224:F224)</f>
        <v>0</v>
      </c>
      <c r="AF224" s="150"/>
    </row>
    <row r="225" spans="2:43" hidden="1" outlineLevel="3">
      <c r="B225" s="154" t="s">
        <v>206</v>
      </c>
      <c r="C225" s="155">
        <v>0</v>
      </c>
      <c r="D225" s="155">
        <v>0</v>
      </c>
      <c r="E225" s="155">
        <v>0</v>
      </c>
      <c r="F225" s="155">
        <v>0</v>
      </c>
      <c r="G225" s="156">
        <f>SUM(C225:F225)</f>
        <v>0</v>
      </c>
      <c r="AF225" s="150"/>
    </row>
    <row r="226" spans="2:43" hidden="1" outlineLevel="3">
      <c r="B226" s="151" t="s">
        <v>201</v>
      </c>
      <c r="C226" s="157">
        <f>SUM(C222:C225)</f>
        <v>0</v>
      </c>
      <c r="D226" s="157">
        <f>SUM(D222:D225)</f>
        <v>0</v>
      </c>
      <c r="E226" s="157">
        <f>SUM(E222:E225)</f>
        <v>0</v>
      </c>
      <c r="F226" s="157">
        <f>SUM(F222:F225)</f>
        <v>0</v>
      </c>
      <c r="G226" s="157">
        <f>SUM(G222:G225)</f>
        <v>0</v>
      </c>
      <c r="AF226" s="150"/>
    </row>
    <row r="227" spans="2:43" collapsed="1">
      <c r="B227" s="158"/>
      <c r="AQ227" s="150"/>
    </row>
    <row r="228" spans="2:43" ht="15" customHeight="1">
      <c r="B228" s="446" t="s">
        <v>358</v>
      </c>
      <c r="C228" s="446"/>
      <c r="D228" s="446"/>
      <c r="E228" s="446"/>
      <c r="F228" s="446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AQ228" s="150"/>
    </row>
    <row r="229" spans="2:43" ht="15" customHeight="1">
      <c r="B229" s="446"/>
      <c r="C229" s="446"/>
      <c r="D229" s="446"/>
      <c r="E229" s="446"/>
      <c r="F229" s="446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AQ229" s="150"/>
    </row>
    <row r="230" spans="2:43">
      <c r="B230" s="450" t="s">
        <v>203</v>
      </c>
      <c r="C230" s="450"/>
      <c r="D230" s="450"/>
      <c r="E230" s="450"/>
      <c r="F230" s="450"/>
      <c r="G230" s="418"/>
      <c r="H230" s="418"/>
      <c r="I230" s="418"/>
      <c r="J230" s="418"/>
      <c r="K230" s="418"/>
      <c r="L230" s="418"/>
      <c r="M230" s="418"/>
      <c r="N230" s="418"/>
      <c r="O230" s="418"/>
      <c r="P230" s="418"/>
      <c r="Q230" s="418"/>
      <c r="AQ230" s="150"/>
    </row>
    <row r="231" spans="2:43">
      <c r="B231" s="159"/>
      <c r="AQ231" s="150"/>
    </row>
    <row r="232" spans="2:43">
      <c r="B232" s="160" t="s">
        <v>207</v>
      </c>
      <c r="C232" s="152" t="s">
        <v>18</v>
      </c>
      <c r="D232" s="152" t="s">
        <v>19</v>
      </c>
      <c r="E232" s="152" t="s">
        <v>20</v>
      </c>
      <c r="F232" s="161" t="s">
        <v>201</v>
      </c>
      <c r="AF232" s="150"/>
    </row>
    <row r="233" spans="2:43">
      <c r="B233" s="162" t="s">
        <v>5</v>
      </c>
      <c r="C233" s="227">
        <f>SUM(C234:C236)</f>
        <v>83.014527243254562</v>
      </c>
      <c r="D233" s="227">
        <f t="shared" ref="D233:E233" si="7">SUM(D234:D236)</f>
        <v>91.317276923029624</v>
      </c>
      <c r="E233" s="227">
        <f t="shared" si="7"/>
        <v>90.45947608058205</v>
      </c>
      <c r="F233" s="228">
        <f>SUM(C233:E233)</f>
        <v>264.79128024686622</v>
      </c>
      <c r="AF233" s="150"/>
    </row>
    <row r="234" spans="2:43">
      <c r="B234" s="163" t="s">
        <v>208</v>
      </c>
      <c r="C234" s="229">
        <v>50.624236390806644</v>
      </c>
      <c r="D234" s="229">
        <v>59.682702151042712</v>
      </c>
      <c r="E234" s="229">
        <v>51.602661164742813</v>
      </c>
      <c r="F234" s="230">
        <f t="shared" ref="F234:F246" si="8">SUM(C234:E234)</f>
        <v>161.90959970659216</v>
      </c>
      <c r="O234" s="226"/>
      <c r="P234" s="226"/>
      <c r="Q234" s="226"/>
      <c r="R234" s="226"/>
      <c r="AF234" s="150"/>
    </row>
    <row r="235" spans="2:43">
      <c r="B235" s="163" t="s">
        <v>339</v>
      </c>
      <c r="C235" s="275">
        <v>19.794680758726731</v>
      </c>
      <c r="D235" s="275">
        <v>6.4339956668885403</v>
      </c>
      <c r="E235" s="275">
        <v>12.689855988390917</v>
      </c>
      <c r="F235" s="230">
        <f t="shared" si="8"/>
        <v>38.918532414006187</v>
      </c>
      <c r="O235" s="226"/>
      <c r="P235" s="226"/>
      <c r="Q235" s="226"/>
      <c r="R235" s="226"/>
      <c r="AF235" s="150"/>
    </row>
    <row r="236" spans="2:43">
      <c r="B236" s="163" t="s">
        <v>340</v>
      </c>
      <c r="C236" s="275">
        <v>12.595610093721195</v>
      </c>
      <c r="D236" s="275">
        <v>25.20057910509837</v>
      </c>
      <c r="E236" s="275">
        <v>26.166958927448327</v>
      </c>
      <c r="F236" s="230">
        <f t="shared" si="8"/>
        <v>63.963148126267889</v>
      </c>
      <c r="O236" s="226"/>
      <c r="P236" s="226"/>
      <c r="Q236" s="226"/>
      <c r="R236" s="226"/>
      <c r="AF236" s="150"/>
    </row>
    <row r="237" spans="2:43" ht="15.75" customHeight="1">
      <c r="B237" s="162" t="s">
        <v>6</v>
      </c>
      <c r="C237" s="227">
        <f>SUM(C238:C240)</f>
        <v>90.886190276501566</v>
      </c>
      <c r="D237" s="227">
        <f t="shared" ref="D237:E237" si="9">SUM(D238:D240)</f>
        <v>88.34318690165864</v>
      </c>
      <c r="E237" s="227">
        <f t="shared" si="9"/>
        <v>60.406244229604702</v>
      </c>
      <c r="F237" s="228">
        <f>SUM(C237:E237)</f>
        <v>239.63562140776492</v>
      </c>
      <c r="AF237" s="150"/>
    </row>
    <row r="238" spans="2:43">
      <c r="B238" s="163" t="s">
        <v>208</v>
      </c>
      <c r="C238" s="229">
        <v>51.685426488146192</v>
      </c>
      <c r="D238" s="229">
        <v>59.088754227084159</v>
      </c>
      <c r="E238" s="229">
        <v>48.405884832218362</v>
      </c>
      <c r="F238" s="230">
        <f t="shared" si="8"/>
        <v>159.18006554744872</v>
      </c>
      <c r="O238" s="226"/>
      <c r="P238" s="226"/>
      <c r="Q238" s="226"/>
      <c r="R238" s="226"/>
      <c r="AF238" s="150"/>
    </row>
    <row r="239" spans="2:43">
      <c r="B239" s="163" t="s">
        <v>339</v>
      </c>
      <c r="C239" s="275">
        <v>5.7840709168835662</v>
      </c>
      <c r="D239" s="275">
        <v>11.82983203807756</v>
      </c>
      <c r="E239" s="275">
        <v>8.6320624026496269</v>
      </c>
      <c r="F239" s="230">
        <f t="shared" si="8"/>
        <v>26.245965357610753</v>
      </c>
      <c r="O239" s="226"/>
      <c r="P239" s="226"/>
      <c r="Q239" s="226"/>
      <c r="R239" s="226"/>
      <c r="AF239" s="150"/>
    </row>
    <row r="240" spans="2:43">
      <c r="B240" s="163" t="s">
        <v>340</v>
      </c>
      <c r="C240" s="275">
        <v>33.416692871471817</v>
      </c>
      <c r="D240" s="275">
        <v>17.424600636496912</v>
      </c>
      <c r="E240" s="275">
        <v>3.3682969947367174</v>
      </c>
      <c r="F240" s="230">
        <f t="shared" si="8"/>
        <v>54.209590502705446</v>
      </c>
      <c r="O240" s="226"/>
      <c r="P240" s="226"/>
      <c r="Q240" s="226"/>
      <c r="R240" s="226"/>
      <c r="AF240" s="150"/>
    </row>
    <row r="241" spans="2:32">
      <c r="B241" s="162" t="s">
        <v>7</v>
      </c>
      <c r="C241" s="227">
        <f>SUM(C242:C244)</f>
        <v>68.190538025803249</v>
      </c>
      <c r="D241" s="227">
        <f t="shared" ref="D241" si="10">SUM(D242:D244)</f>
        <v>79.566349784955605</v>
      </c>
      <c r="E241" s="227">
        <f t="shared" ref="E241" si="11">SUM(E242:E244)</f>
        <v>95.987046042064691</v>
      </c>
      <c r="F241" s="228">
        <f>SUM(C241:E241)</f>
        <v>243.74393385282355</v>
      </c>
      <c r="AF241" s="150"/>
    </row>
    <row r="242" spans="2:32">
      <c r="B242" s="163" t="s">
        <v>208</v>
      </c>
      <c r="C242" s="229">
        <v>51.345479259227155</v>
      </c>
      <c r="D242" s="229">
        <v>58.763910011779934</v>
      </c>
      <c r="E242" s="229">
        <v>64.857371959781176</v>
      </c>
      <c r="F242" s="230">
        <f t="shared" si="8"/>
        <v>174.96676123078828</v>
      </c>
      <c r="O242" s="226"/>
      <c r="P242" s="226"/>
      <c r="Q242" s="226"/>
      <c r="R242" s="226"/>
      <c r="AF242" s="150"/>
    </row>
    <row r="243" spans="2:32">
      <c r="B243" s="163" t="s">
        <v>339</v>
      </c>
      <c r="C243" s="275">
        <v>8.1444092185467554</v>
      </c>
      <c r="D243" s="275">
        <v>3.8523542937968629</v>
      </c>
      <c r="E243" s="275">
        <v>2.6201981512630561</v>
      </c>
      <c r="F243" s="230">
        <f t="shared" si="8"/>
        <v>14.616961663606673</v>
      </c>
      <c r="G243" s="229"/>
      <c r="O243" s="226"/>
      <c r="P243" s="226"/>
      <c r="Q243" s="226"/>
      <c r="R243" s="226"/>
      <c r="AF243" s="150"/>
    </row>
    <row r="244" spans="2:32">
      <c r="B244" s="163" t="s">
        <v>340</v>
      </c>
      <c r="C244" s="275">
        <v>8.700649548029336</v>
      </c>
      <c r="D244" s="275">
        <v>16.95008547937881</v>
      </c>
      <c r="E244" s="275">
        <v>28.509475931020464</v>
      </c>
      <c r="F244" s="230">
        <f t="shared" si="8"/>
        <v>54.160210958428607</v>
      </c>
      <c r="G244" s="229"/>
      <c r="O244" s="226"/>
      <c r="P244" s="226"/>
      <c r="Q244" s="226"/>
      <c r="R244" s="226"/>
      <c r="AF244" s="150"/>
    </row>
    <row r="245" spans="2:32" hidden="1" outlineLevel="1">
      <c r="B245" s="162" t="s">
        <v>8</v>
      </c>
      <c r="C245" s="227">
        <f>SUM(C246:C248)</f>
        <v>0</v>
      </c>
      <c r="D245" s="227">
        <f>SUM(D246:D248)</f>
        <v>0</v>
      </c>
      <c r="E245" s="227">
        <f>SUM(E246:E248)</f>
        <v>0</v>
      </c>
      <c r="F245" s="228">
        <f>SUM(C245:E245)</f>
        <v>0</v>
      </c>
      <c r="AF245" s="150"/>
    </row>
    <row r="246" spans="2:32" hidden="1" outlineLevel="1">
      <c r="B246" s="163" t="s">
        <v>208</v>
      </c>
      <c r="C246" s="229"/>
      <c r="D246" s="229"/>
      <c r="E246" s="229"/>
      <c r="F246" s="230">
        <f t="shared" si="8"/>
        <v>0</v>
      </c>
      <c r="O246" s="226"/>
      <c r="P246" s="226"/>
      <c r="Q246" s="226"/>
      <c r="R246" s="226"/>
      <c r="AF246" s="150"/>
    </row>
    <row r="247" spans="2:32" hidden="1" outlineLevel="1">
      <c r="B247" s="163" t="s">
        <v>339</v>
      </c>
      <c r="C247" s="275"/>
      <c r="D247" s="275"/>
      <c r="E247" s="275"/>
      <c r="F247" s="230">
        <f t="shared" ref="F247:F256" si="12">SUM(C247:E247)</f>
        <v>0</v>
      </c>
      <c r="O247" s="226"/>
      <c r="P247" s="226"/>
      <c r="Q247" s="226"/>
      <c r="R247" s="226"/>
      <c r="AF247" s="150"/>
    </row>
    <row r="248" spans="2:32" hidden="1" outlineLevel="1">
      <c r="B248" s="163" t="s">
        <v>340</v>
      </c>
      <c r="C248" s="275"/>
      <c r="D248" s="275"/>
      <c r="E248" s="275"/>
      <c r="F248" s="230">
        <f t="shared" si="12"/>
        <v>0</v>
      </c>
      <c r="O248" s="226"/>
      <c r="P248" s="226"/>
      <c r="Q248" s="226"/>
      <c r="R248" s="226"/>
      <c r="AF248" s="150"/>
    </row>
    <row r="249" spans="2:32" hidden="1" outlineLevel="1">
      <c r="B249" s="162" t="s">
        <v>9</v>
      </c>
      <c r="C249" s="227">
        <f>SUM(C250:C252)</f>
        <v>0</v>
      </c>
      <c r="D249" s="227">
        <f>SUM(D250:D252)</f>
        <v>0</v>
      </c>
      <c r="E249" s="227">
        <f>SUM(E250:E252)</f>
        <v>0</v>
      </c>
      <c r="F249" s="228">
        <f t="shared" si="12"/>
        <v>0</v>
      </c>
      <c r="AF249" s="150"/>
    </row>
    <row r="250" spans="2:32" hidden="1" outlineLevel="1">
      <c r="B250" s="163" t="s">
        <v>208</v>
      </c>
      <c r="C250" s="229"/>
      <c r="D250" s="229"/>
      <c r="E250" s="229"/>
      <c r="F250" s="230">
        <f t="shared" si="12"/>
        <v>0</v>
      </c>
      <c r="O250" s="226"/>
      <c r="P250" s="226"/>
      <c r="Q250" s="226"/>
      <c r="R250" s="226"/>
      <c r="AF250" s="150"/>
    </row>
    <row r="251" spans="2:32" ht="15.75" hidden="1" customHeight="1" outlineLevel="1">
      <c r="B251" s="163" t="s">
        <v>339</v>
      </c>
      <c r="C251" s="275"/>
      <c r="D251" s="275"/>
      <c r="E251" s="275"/>
      <c r="F251" s="230">
        <f t="shared" si="12"/>
        <v>0</v>
      </c>
      <c r="O251" s="226"/>
      <c r="P251" s="226"/>
      <c r="Q251" s="226"/>
      <c r="R251" s="226"/>
      <c r="AF251" s="150"/>
    </row>
    <row r="252" spans="2:32" ht="15.75" hidden="1" customHeight="1" outlineLevel="1">
      <c r="B252" s="163" t="s">
        <v>340</v>
      </c>
      <c r="C252" s="275"/>
      <c r="D252" s="275"/>
      <c r="E252" s="275"/>
      <c r="F252" s="230">
        <f t="shared" si="12"/>
        <v>0</v>
      </c>
      <c r="O252" s="226"/>
      <c r="P252" s="226"/>
      <c r="Q252" s="226"/>
      <c r="R252" s="226"/>
      <c r="AF252" s="150"/>
    </row>
    <row r="253" spans="2:32" hidden="1" outlineLevel="1">
      <c r="B253" s="162" t="s">
        <v>10</v>
      </c>
      <c r="C253" s="227">
        <f>SUM(C254:C256)</f>
        <v>0</v>
      </c>
      <c r="D253" s="227">
        <f t="shared" ref="D253" si="13">SUM(D254:D256)</f>
        <v>0</v>
      </c>
      <c r="E253" s="227">
        <f t="shared" ref="E253" si="14">SUM(E254:E256)</f>
        <v>0</v>
      </c>
      <c r="F253" s="228">
        <f>SUM(C253:E253)</f>
        <v>0</v>
      </c>
      <c r="AF253" s="150"/>
    </row>
    <row r="254" spans="2:32" hidden="1" outlineLevel="1">
      <c r="B254" s="163" t="s">
        <v>208</v>
      </c>
      <c r="C254" s="229"/>
      <c r="D254" s="229"/>
      <c r="E254" s="229"/>
      <c r="F254" s="230">
        <f t="shared" si="12"/>
        <v>0</v>
      </c>
      <c r="O254" s="226"/>
      <c r="P254" s="226"/>
      <c r="Q254" s="226"/>
      <c r="R254" s="226"/>
      <c r="AF254" s="150"/>
    </row>
    <row r="255" spans="2:32" hidden="1" outlineLevel="1">
      <c r="B255" s="163" t="s">
        <v>339</v>
      </c>
      <c r="C255" s="275"/>
      <c r="D255" s="275"/>
      <c r="E255" s="275"/>
      <c r="F255" s="230">
        <f t="shared" si="12"/>
        <v>0</v>
      </c>
      <c r="O255" s="226"/>
      <c r="P255" s="226"/>
      <c r="Q255" s="226"/>
      <c r="R255" s="226"/>
      <c r="AF255" s="150"/>
    </row>
    <row r="256" spans="2:32" hidden="1" outlineLevel="1">
      <c r="B256" s="163" t="s">
        <v>340</v>
      </c>
      <c r="C256" s="275"/>
      <c r="D256" s="275"/>
      <c r="E256" s="275"/>
      <c r="F256" s="230">
        <f t="shared" si="12"/>
        <v>0</v>
      </c>
      <c r="O256" s="226"/>
      <c r="P256" s="226"/>
      <c r="Q256" s="226"/>
      <c r="R256" s="226"/>
      <c r="AF256" s="150"/>
    </row>
    <row r="257" spans="2:32" hidden="1" outlineLevel="1">
      <c r="B257" s="162" t="s">
        <v>11</v>
      </c>
      <c r="C257" s="227">
        <f>SUM(C258:C260)</f>
        <v>0</v>
      </c>
      <c r="D257" s="227">
        <f t="shared" ref="D257" si="15">SUM(D258:D260)</f>
        <v>0</v>
      </c>
      <c r="E257" s="227">
        <f t="shared" ref="E257" si="16">SUM(E258:E260)</f>
        <v>0</v>
      </c>
      <c r="F257" s="228">
        <f t="shared" ref="F257:F262" si="17">SUM(C257:E257)</f>
        <v>0</v>
      </c>
      <c r="AF257" s="150"/>
    </row>
    <row r="258" spans="2:32" hidden="1" outlineLevel="1">
      <c r="B258" s="163" t="s">
        <v>208</v>
      </c>
      <c r="C258" s="229"/>
      <c r="D258" s="229"/>
      <c r="E258" s="229"/>
      <c r="F258" s="230">
        <f t="shared" si="17"/>
        <v>0</v>
      </c>
      <c r="O258" s="226"/>
      <c r="P258" s="226"/>
      <c r="Q258" s="226"/>
      <c r="R258" s="226"/>
      <c r="AF258" s="150"/>
    </row>
    <row r="259" spans="2:32" hidden="1" outlineLevel="1">
      <c r="B259" s="163" t="s">
        <v>339</v>
      </c>
      <c r="C259" s="229"/>
      <c r="D259" s="229"/>
      <c r="E259" s="229"/>
      <c r="F259" s="230">
        <f t="shared" si="17"/>
        <v>0</v>
      </c>
      <c r="O259" s="226"/>
      <c r="P259" s="226"/>
      <c r="Q259" s="226"/>
      <c r="R259" s="226"/>
      <c r="AF259" s="150"/>
    </row>
    <row r="260" spans="2:32" hidden="1" outlineLevel="1">
      <c r="B260" s="163" t="s">
        <v>340</v>
      </c>
      <c r="C260" s="229"/>
      <c r="D260" s="229"/>
      <c r="E260" s="229"/>
      <c r="F260" s="230">
        <f t="shared" si="17"/>
        <v>0</v>
      </c>
      <c r="O260" s="226"/>
      <c r="P260" s="226"/>
      <c r="Q260" s="226"/>
      <c r="R260" s="226"/>
      <c r="AF260" s="150"/>
    </row>
    <row r="261" spans="2:32" hidden="1" outlineLevel="1">
      <c r="B261" s="162" t="s">
        <v>12</v>
      </c>
      <c r="C261" s="227">
        <f>SUM(C262:C264)</f>
        <v>0</v>
      </c>
      <c r="D261" s="227">
        <f>SUM(D262:D264)</f>
        <v>0</v>
      </c>
      <c r="E261" s="227">
        <f>SUM(E262:E264)</f>
        <v>0</v>
      </c>
      <c r="F261" s="228">
        <f t="shared" si="17"/>
        <v>0</v>
      </c>
      <c r="AF261" s="150"/>
    </row>
    <row r="262" spans="2:32" hidden="1" outlineLevel="1">
      <c r="B262" s="163" t="s">
        <v>208</v>
      </c>
      <c r="C262" s="229"/>
      <c r="D262" s="229"/>
      <c r="E262" s="229"/>
      <c r="F262" s="230">
        <f t="shared" si="17"/>
        <v>0</v>
      </c>
      <c r="O262" s="226"/>
      <c r="P262" s="226"/>
      <c r="Q262" s="226"/>
      <c r="R262" s="226"/>
      <c r="AF262" s="150"/>
    </row>
    <row r="263" spans="2:32" hidden="1" outlineLevel="1">
      <c r="B263" s="163" t="s">
        <v>339</v>
      </c>
      <c r="C263" s="229"/>
      <c r="D263" s="229"/>
      <c r="E263" s="229"/>
      <c r="F263" s="230">
        <f t="shared" ref="F263" si="18">SUM(C263:E263)</f>
        <v>0</v>
      </c>
      <c r="O263" s="226"/>
      <c r="P263" s="226"/>
      <c r="Q263" s="226"/>
      <c r="R263" s="226"/>
      <c r="AF263" s="150"/>
    </row>
    <row r="264" spans="2:32" hidden="1" outlineLevel="1">
      <c r="B264" s="163" t="s">
        <v>340</v>
      </c>
      <c r="C264" s="229"/>
      <c r="D264" s="229"/>
      <c r="E264" s="229"/>
      <c r="F264" s="230">
        <f>SUM(C264:E264)</f>
        <v>0</v>
      </c>
      <c r="O264" s="226"/>
      <c r="P264" s="226"/>
      <c r="Q264" s="226"/>
      <c r="R264" s="226"/>
      <c r="AF264" s="150"/>
    </row>
    <row r="265" spans="2:32" ht="14.25" hidden="1" customHeight="1" outlineLevel="1">
      <c r="B265" s="162" t="s">
        <v>13</v>
      </c>
      <c r="C265" s="227">
        <f>SUM(C266:C268)</f>
        <v>0</v>
      </c>
      <c r="D265" s="227">
        <f t="shared" ref="D265" si="19">SUM(D266:D268)</f>
        <v>0</v>
      </c>
      <c r="E265" s="227">
        <f t="shared" ref="E265" si="20">SUM(E266:E268)</f>
        <v>0</v>
      </c>
      <c r="F265" s="228">
        <f>SUM(F266:F268)</f>
        <v>0</v>
      </c>
      <c r="AF265" s="150"/>
    </row>
    <row r="266" spans="2:32" ht="14.25" hidden="1" customHeight="1" outlineLevel="1">
      <c r="B266" s="163" t="s">
        <v>208</v>
      </c>
      <c r="C266" s="229"/>
      <c r="D266" s="229"/>
      <c r="E266" s="229"/>
      <c r="F266" s="230">
        <f>SUM(C266:E266)</f>
        <v>0</v>
      </c>
      <c r="O266" s="226"/>
      <c r="P266" s="226"/>
      <c r="Q266" s="226"/>
      <c r="R266" s="226"/>
      <c r="AF266" s="150"/>
    </row>
    <row r="267" spans="2:32" ht="14.25" hidden="1" customHeight="1" outlineLevel="1">
      <c r="B267" s="163" t="s">
        <v>339</v>
      </c>
      <c r="C267" s="229"/>
      <c r="D267" s="229"/>
      <c r="E267" s="229"/>
      <c r="F267" s="230">
        <f>SUM(C267:E267)</f>
        <v>0</v>
      </c>
      <c r="O267" s="226"/>
      <c r="P267" s="226"/>
      <c r="Q267" s="226"/>
      <c r="R267" s="226"/>
      <c r="AF267" s="150"/>
    </row>
    <row r="268" spans="2:32" ht="14.25" hidden="1" customHeight="1" outlineLevel="1">
      <c r="B268" s="163" t="s">
        <v>340</v>
      </c>
      <c r="C268" s="229"/>
      <c r="D268" s="229"/>
      <c r="E268" s="229"/>
      <c r="F268" s="230">
        <f>SUM(C268:E268)</f>
        <v>0</v>
      </c>
      <c r="O268" s="226"/>
      <c r="P268" s="226"/>
      <c r="Q268" s="226"/>
      <c r="R268" s="226"/>
      <c r="AF268" s="150"/>
    </row>
    <row r="269" spans="2:32" ht="14.25" hidden="1" customHeight="1" outlineLevel="1">
      <c r="B269" s="162" t="s">
        <v>14</v>
      </c>
      <c r="C269" s="227">
        <f>SUM(C270:C272)</f>
        <v>0</v>
      </c>
      <c r="D269" s="227">
        <f>SUM(D270:D272)</f>
        <v>0</v>
      </c>
      <c r="E269" s="227">
        <f t="shared" ref="E269" si="21">SUM(E270:E272)</f>
        <v>0</v>
      </c>
      <c r="F269" s="228">
        <f>SUM(F270:F272)</f>
        <v>0</v>
      </c>
      <c r="AF269" s="150"/>
    </row>
    <row r="270" spans="2:32" ht="14.25" hidden="1" customHeight="1" outlineLevel="1">
      <c r="B270" s="163" t="s">
        <v>208</v>
      </c>
      <c r="C270" s="229"/>
      <c r="D270" s="229"/>
      <c r="E270" s="229"/>
      <c r="F270" s="230">
        <f>SUM(C270:E270)</f>
        <v>0</v>
      </c>
      <c r="O270" s="226"/>
      <c r="P270" s="226"/>
      <c r="Q270" s="226"/>
      <c r="R270" s="226"/>
      <c r="AF270" s="150"/>
    </row>
    <row r="271" spans="2:32" ht="14.25" hidden="1" customHeight="1" outlineLevel="1">
      <c r="B271" s="163" t="s">
        <v>339</v>
      </c>
      <c r="C271" s="229"/>
      <c r="D271" s="229"/>
      <c r="E271" s="229"/>
      <c r="F271" s="230">
        <f>SUM(C271:E271)</f>
        <v>0</v>
      </c>
      <c r="O271" s="226"/>
      <c r="P271" s="226"/>
      <c r="Q271" s="226"/>
      <c r="R271" s="226"/>
      <c r="AF271" s="150"/>
    </row>
    <row r="272" spans="2:32" ht="14.25" hidden="1" customHeight="1" outlineLevel="1">
      <c r="B272" s="163" t="s">
        <v>340</v>
      </c>
      <c r="C272" s="229"/>
      <c r="D272" s="229"/>
      <c r="E272" s="229"/>
      <c r="F272" s="230">
        <f>SUM(C272:E272)</f>
        <v>0</v>
      </c>
      <c r="O272" s="226"/>
      <c r="P272" s="226"/>
      <c r="Q272" s="226"/>
      <c r="R272" s="226"/>
      <c r="AF272" s="150"/>
    </row>
    <row r="273" spans="2:43" ht="14.25" hidden="1" customHeight="1" outlineLevel="1">
      <c r="B273" s="162" t="s">
        <v>15</v>
      </c>
      <c r="C273" s="227">
        <f>SUM(C274:C276)</f>
        <v>0</v>
      </c>
      <c r="D273" s="227">
        <f t="shared" ref="D273" si="22">SUM(D274:D276)</f>
        <v>0</v>
      </c>
      <c r="E273" s="227">
        <f t="shared" ref="E273" si="23">SUM(E274:E276)</f>
        <v>0</v>
      </c>
      <c r="F273" s="228">
        <f>SUM(F274:F276)</f>
        <v>0</v>
      </c>
      <c r="O273" s="226"/>
      <c r="P273" s="226"/>
      <c r="Q273" s="226"/>
      <c r="R273" s="226"/>
      <c r="AF273" s="150"/>
    </row>
    <row r="274" spans="2:43" ht="14.25" hidden="1" customHeight="1" outlineLevel="1">
      <c r="B274" s="163" t="s">
        <v>208</v>
      </c>
      <c r="C274" s="229"/>
      <c r="D274" s="229"/>
      <c r="E274" s="229"/>
      <c r="F274" s="230">
        <f>SUM(C274:E274)</f>
        <v>0</v>
      </c>
      <c r="O274" s="226"/>
      <c r="P274" s="226"/>
      <c r="Q274" s="226"/>
      <c r="R274" s="226"/>
      <c r="AF274" s="150"/>
    </row>
    <row r="275" spans="2:43" ht="14.25" hidden="1" customHeight="1" outlineLevel="1">
      <c r="B275" s="163" t="s">
        <v>339</v>
      </c>
      <c r="C275" s="229"/>
      <c r="D275" s="229"/>
      <c r="E275" s="229"/>
      <c r="F275" s="230">
        <f>SUM(C275:E275)</f>
        <v>0</v>
      </c>
      <c r="O275" s="226"/>
      <c r="P275" s="226"/>
      <c r="Q275" s="226"/>
      <c r="R275" s="226"/>
      <c r="AF275" s="150"/>
    </row>
    <row r="276" spans="2:43" ht="14.25" hidden="1" customHeight="1" outlineLevel="1">
      <c r="B276" s="163" t="s">
        <v>340</v>
      </c>
      <c r="C276" s="229"/>
      <c r="D276" s="229"/>
      <c r="E276" s="229"/>
      <c r="F276" s="230">
        <f>SUM(C276:E276)</f>
        <v>0</v>
      </c>
      <c r="O276" s="226"/>
      <c r="P276" s="226"/>
      <c r="Q276" s="226"/>
      <c r="R276" s="226"/>
      <c r="AF276" s="150"/>
    </row>
    <row r="277" spans="2:43" ht="14.25" hidden="1" customHeight="1" outlineLevel="1">
      <c r="B277" s="162" t="s">
        <v>16</v>
      </c>
      <c r="C277" s="227">
        <f>SUM(C278:C280)</f>
        <v>0</v>
      </c>
      <c r="D277" s="227">
        <f t="shared" ref="D277" si="24">SUM(D278:D280)</f>
        <v>0</v>
      </c>
      <c r="E277" s="227">
        <f t="shared" ref="E277" si="25">SUM(E278:E280)</f>
        <v>0</v>
      </c>
      <c r="F277" s="228">
        <f>SUM(F278:F280)</f>
        <v>0</v>
      </c>
      <c r="O277" s="226"/>
      <c r="P277" s="226"/>
      <c r="Q277" s="226"/>
      <c r="R277" s="226"/>
      <c r="AF277" s="150"/>
    </row>
    <row r="278" spans="2:43" ht="14.25" hidden="1" customHeight="1" outlineLevel="1">
      <c r="B278" s="163" t="s">
        <v>208</v>
      </c>
      <c r="C278" s="229"/>
      <c r="D278" s="229"/>
      <c r="E278" s="229"/>
      <c r="F278" s="230">
        <f>SUM(C278:E278)</f>
        <v>0</v>
      </c>
      <c r="O278" s="226"/>
      <c r="P278" s="226"/>
      <c r="Q278" s="226"/>
      <c r="R278" s="226"/>
      <c r="AF278" s="150"/>
    </row>
    <row r="279" spans="2:43" ht="14.25" hidden="1" customHeight="1" outlineLevel="1">
      <c r="B279" s="163" t="s">
        <v>339</v>
      </c>
      <c r="C279" s="229"/>
      <c r="D279" s="229"/>
      <c r="E279" s="229"/>
      <c r="F279" s="230">
        <f>SUM(C279:E279)</f>
        <v>0</v>
      </c>
      <c r="O279" s="226"/>
      <c r="P279" s="226"/>
      <c r="Q279" s="226"/>
      <c r="R279" s="226"/>
      <c r="AF279" s="150"/>
    </row>
    <row r="280" spans="2:43" ht="14.25" hidden="1" customHeight="1" outlineLevel="1">
      <c r="B280" s="163" t="s">
        <v>340</v>
      </c>
      <c r="C280" s="229"/>
      <c r="D280" s="229"/>
      <c r="E280" s="229"/>
      <c r="F280" s="230">
        <f>SUM(C280:E280)</f>
        <v>0</v>
      </c>
      <c r="O280" s="226"/>
      <c r="P280" s="226"/>
      <c r="Q280" s="226"/>
      <c r="R280" s="226"/>
      <c r="AF280" s="150"/>
    </row>
    <row r="281" spans="2:43" ht="15.75" customHeight="1" collapsed="1">
      <c r="B281" s="217" t="s">
        <v>186</v>
      </c>
      <c r="C281" s="231">
        <f>+C233+C237+C241+C245+C249+C253+C257+C261+C265+C269+C273+C277</f>
        <v>242.09125554555939</v>
      </c>
      <c r="D281" s="231">
        <f>+D233+D237+D241+D245+D249+D253+D257+D261+D265+D269+D273+D277</f>
        <v>259.22681360964384</v>
      </c>
      <c r="E281" s="231">
        <f>+E233+E237+E241+E245+E249+E253+E257+E261+E265+E269+E273+E277</f>
        <v>246.85276635225145</v>
      </c>
      <c r="F281" s="228">
        <f>+F233+F237+F241+F245+F249+F253+F257+F261+F265+F269+F273+F277</f>
        <v>748.17083550745474</v>
      </c>
      <c r="AF281" s="150"/>
    </row>
    <row r="282" spans="2:43">
      <c r="Z282" s="226"/>
      <c r="AA282" s="226"/>
      <c r="AB282" s="226"/>
      <c r="AC282" s="226"/>
      <c r="AQ282" s="150"/>
    </row>
    <row r="283" spans="2:43" ht="41.25" hidden="1" customHeight="1" outlineLevel="1">
      <c r="B283" s="449" t="s">
        <v>334</v>
      </c>
      <c r="C283" s="449"/>
      <c r="D283" s="449"/>
      <c r="E283" s="449"/>
      <c r="F283" s="449"/>
      <c r="G283" s="449"/>
      <c r="H283" s="449"/>
      <c r="I283" s="449"/>
      <c r="J283" s="449"/>
      <c r="K283" s="449"/>
      <c r="L283" s="449"/>
      <c r="M283" s="449"/>
      <c r="N283" s="449"/>
      <c r="O283" s="449"/>
      <c r="P283" s="449"/>
      <c r="Q283" s="449"/>
      <c r="Z283" s="226"/>
      <c r="AA283" s="226"/>
      <c r="AB283" s="226"/>
      <c r="AC283" s="226"/>
      <c r="AQ283" s="150"/>
    </row>
    <row r="284" spans="2:43" hidden="1" outlineLevel="1">
      <c r="B284" s="320" t="s">
        <v>209</v>
      </c>
      <c r="AQ284" s="150"/>
    </row>
    <row r="285" spans="2:43" hidden="1" outlineLevel="1">
      <c r="B285" s="271" t="s">
        <v>203</v>
      </c>
      <c r="AQ285" s="150"/>
    </row>
    <row r="286" spans="2:43" hidden="1" outlineLevel="1">
      <c r="B286" s="164"/>
      <c r="AQ286" s="150"/>
    </row>
    <row r="287" spans="2:43" hidden="1" outlineLevel="1">
      <c r="B287" s="151" t="s">
        <v>210</v>
      </c>
      <c r="C287" s="152" t="s">
        <v>259</v>
      </c>
      <c r="D287" s="152" t="s">
        <v>260</v>
      </c>
      <c r="E287" s="152" t="s">
        <v>211</v>
      </c>
      <c r="F287" s="153" t="s">
        <v>201</v>
      </c>
      <c r="AF287" s="150"/>
    </row>
    <row r="288" spans="2:43" hidden="1" outlineLevel="1">
      <c r="B288" s="165" t="s">
        <v>188</v>
      </c>
      <c r="C288" s="265">
        <v>1.1700059999999998E-2</v>
      </c>
      <c r="D288" s="265">
        <v>5.5224053103932302E-2</v>
      </c>
      <c r="E288" s="265">
        <v>1.6178110556722979E-2</v>
      </c>
      <c r="F288" s="242">
        <f t="shared" ref="F288:F311" si="26">SUM(C288:E288)</f>
        <v>8.3102223660655283E-2</v>
      </c>
      <c r="AF288" s="150"/>
    </row>
    <row r="289" spans="2:32" hidden="1" outlineLevel="1">
      <c r="B289" s="165" t="s">
        <v>189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32" hidden="1" outlineLevel="1">
      <c r="B290" s="165" t="s">
        <v>190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32" hidden="1" outlineLevel="1">
      <c r="B291" s="165" t="s">
        <v>191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32" hidden="1" outlineLevel="1">
      <c r="B292" s="165" t="s">
        <v>193</v>
      </c>
      <c r="C292" s="265">
        <v>0</v>
      </c>
      <c r="D292" s="265">
        <v>0</v>
      </c>
      <c r="E292" s="265">
        <v>0</v>
      </c>
      <c r="F292" s="242">
        <f t="shared" si="26"/>
        <v>0</v>
      </c>
      <c r="AF292" s="150"/>
    </row>
    <row r="293" spans="2:32" hidden="1" outlineLevel="1">
      <c r="B293" s="165" t="s">
        <v>194</v>
      </c>
      <c r="C293" s="265">
        <v>0</v>
      </c>
      <c r="D293" s="265">
        <v>0</v>
      </c>
      <c r="E293" s="265">
        <v>0</v>
      </c>
      <c r="F293" s="242">
        <f t="shared" si="26"/>
        <v>0</v>
      </c>
      <c r="AF293" s="150"/>
    </row>
    <row r="294" spans="2:32" hidden="1" outlineLevel="1">
      <c r="B294" s="165" t="s">
        <v>195</v>
      </c>
      <c r="C294" s="265">
        <v>0</v>
      </c>
      <c r="D294" s="265">
        <v>0</v>
      </c>
      <c r="E294" s="265">
        <v>0</v>
      </c>
      <c r="F294" s="242">
        <f t="shared" si="26"/>
        <v>0</v>
      </c>
      <c r="AF294" s="150"/>
    </row>
    <row r="295" spans="2:32" hidden="1" outlineLevel="1">
      <c r="B295" s="165" t="s">
        <v>196</v>
      </c>
      <c r="C295" s="265">
        <v>0</v>
      </c>
      <c r="D295" s="265">
        <v>0</v>
      </c>
      <c r="E295" s="265">
        <v>0</v>
      </c>
      <c r="F295" s="242">
        <f t="shared" si="26"/>
        <v>0</v>
      </c>
      <c r="AF295" s="150"/>
    </row>
    <row r="296" spans="2:32" hidden="1" outlineLevel="1">
      <c r="B296" s="165" t="s">
        <v>197</v>
      </c>
      <c r="C296" s="265">
        <v>0</v>
      </c>
      <c r="D296" s="265">
        <v>0</v>
      </c>
      <c r="E296" s="265">
        <v>0</v>
      </c>
      <c r="F296" s="242">
        <f t="shared" si="26"/>
        <v>0</v>
      </c>
      <c r="AF296" s="150"/>
    </row>
    <row r="297" spans="2:32" hidden="1" outlineLevel="1">
      <c r="B297" s="165" t="s">
        <v>198</v>
      </c>
      <c r="C297" s="265">
        <v>0</v>
      </c>
      <c r="D297" s="265">
        <v>0</v>
      </c>
      <c r="E297" s="265">
        <v>0</v>
      </c>
      <c r="F297" s="242">
        <f t="shared" si="26"/>
        <v>0</v>
      </c>
      <c r="AF297" s="150"/>
    </row>
    <row r="298" spans="2:32" hidden="1" outlineLevel="1">
      <c r="B298" s="165" t="s">
        <v>199</v>
      </c>
      <c r="C298" s="265">
        <v>0</v>
      </c>
      <c r="D298" s="265">
        <v>0</v>
      </c>
      <c r="E298" s="265">
        <v>0</v>
      </c>
      <c r="F298" s="242">
        <f t="shared" si="26"/>
        <v>0</v>
      </c>
      <c r="AF298" s="150"/>
    </row>
    <row r="299" spans="2:32" hidden="1" outlineLevel="1">
      <c r="B299" s="165" t="s">
        <v>263</v>
      </c>
      <c r="C299" s="265">
        <v>0</v>
      </c>
      <c r="D299" s="265">
        <v>0</v>
      </c>
      <c r="E299" s="265">
        <v>0</v>
      </c>
      <c r="F299" s="242">
        <f t="shared" si="26"/>
        <v>0</v>
      </c>
      <c r="AF299" s="150"/>
    </row>
    <row r="300" spans="2:32" hidden="1" outlineLevel="1">
      <c r="B300" s="165" t="s">
        <v>200</v>
      </c>
      <c r="C300" s="265">
        <v>0</v>
      </c>
      <c r="D300" s="265">
        <v>0</v>
      </c>
      <c r="E300" s="265">
        <v>0</v>
      </c>
      <c r="F300" s="242">
        <f t="shared" si="26"/>
        <v>0</v>
      </c>
      <c r="AF300" s="150"/>
    </row>
    <row r="301" spans="2:32" hidden="1" outlineLevel="1">
      <c r="B301" s="165" t="s">
        <v>268</v>
      </c>
      <c r="C301" s="265">
        <v>0</v>
      </c>
      <c r="D301" s="265">
        <v>0</v>
      </c>
      <c r="E301" s="265">
        <v>0</v>
      </c>
      <c r="F301" s="242">
        <f t="shared" si="26"/>
        <v>0</v>
      </c>
      <c r="AF301" s="150"/>
    </row>
    <row r="302" spans="2:32" hidden="1" outlineLevel="1">
      <c r="B302" s="165" t="s">
        <v>270</v>
      </c>
      <c r="C302" s="265">
        <v>0</v>
      </c>
      <c r="D302" s="265">
        <v>0</v>
      </c>
      <c r="E302" s="265">
        <v>0</v>
      </c>
      <c r="F302" s="242">
        <f t="shared" si="26"/>
        <v>0</v>
      </c>
      <c r="AF302" s="150"/>
    </row>
    <row r="303" spans="2:32" hidden="1" outlineLevel="1">
      <c r="B303" s="165" t="s">
        <v>273</v>
      </c>
      <c r="C303" s="265">
        <v>0</v>
      </c>
      <c r="D303" s="265">
        <v>0</v>
      </c>
      <c r="E303" s="265">
        <v>0</v>
      </c>
      <c r="F303" s="242">
        <f t="shared" si="26"/>
        <v>0</v>
      </c>
      <c r="AF303" s="150"/>
    </row>
    <row r="304" spans="2:32" hidden="1" outlineLevel="1">
      <c r="B304" s="165" t="s">
        <v>274</v>
      </c>
      <c r="C304" s="265">
        <v>0</v>
      </c>
      <c r="D304" s="265">
        <v>0</v>
      </c>
      <c r="E304" s="265">
        <v>0</v>
      </c>
      <c r="F304" s="242">
        <f t="shared" si="26"/>
        <v>0</v>
      </c>
      <c r="AF304" s="150"/>
    </row>
    <row r="305" spans="2:43" hidden="1" outlineLevel="1">
      <c r="B305" s="165" t="s">
        <v>275</v>
      </c>
      <c r="C305" s="265">
        <v>0</v>
      </c>
      <c r="D305" s="265">
        <v>0</v>
      </c>
      <c r="E305" s="265">
        <v>0</v>
      </c>
      <c r="F305" s="242">
        <f t="shared" si="26"/>
        <v>0</v>
      </c>
      <c r="AF305" s="150"/>
    </row>
    <row r="306" spans="2:43" hidden="1" outlineLevel="1">
      <c r="B306" s="165" t="s">
        <v>276</v>
      </c>
      <c r="C306" s="265">
        <v>0</v>
      </c>
      <c r="D306" s="265">
        <v>0</v>
      </c>
      <c r="E306" s="265">
        <v>0</v>
      </c>
      <c r="F306" s="242">
        <f t="shared" si="26"/>
        <v>0</v>
      </c>
      <c r="AF306" s="150"/>
    </row>
    <row r="307" spans="2:43" hidden="1" outlineLevel="1">
      <c r="B307" t="s">
        <v>277</v>
      </c>
      <c r="C307" s="265">
        <v>0</v>
      </c>
      <c r="D307" s="265">
        <v>0</v>
      </c>
      <c r="E307" s="265">
        <v>0</v>
      </c>
      <c r="F307" s="242">
        <f t="shared" si="26"/>
        <v>0</v>
      </c>
      <c r="AF307" s="150"/>
    </row>
    <row r="308" spans="2:43" hidden="1" outlineLevel="1">
      <c r="B308" s="165" t="s">
        <v>288</v>
      </c>
      <c r="C308" s="265">
        <v>0</v>
      </c>
      <c r="D308" s="265">
        <v>0</v>
      </c>
      <c r="E308" s="265">
        <v>0</v>
      </c>
      <c r="F308" s="242">
        <f t="shared" si="26"/>
        <v>0</v>
      </c>
      <c r="AF308" s="150"/>
    </row>
    <row r="309" spans="2:43" hidden="1" outlineLevel="1">
      <c r="B309" s="165" t="s">
        <v>285</v>
      </c>
      <c r="C309" s="265">
        <v>0</v>
      </c>
      <c r="D309" s="265">
        <v>0</v>
      </c>
      <c r="E309" s="265">
        <v>0</v>
      </c>
      <c r="F309" s="242">
        <f t="shared" si="26"/>
        <v>0</v>
      </c>
      <c r="AF309" s="150"/>
    </row>
    <row r="310" spans="2:43" hidden="1" outlineLevel="1">
      <c r="B310" s="165" t="s">
        <v>286</v>
      </c>
      <c r="C310" s="265">
        <v>0</v>
      </c>
      <c r="D310" s="265">
        <v>0</v>
      </c>
      <c r="E310" s="265">
        <v>0</v>
      </c>
      <c r="F310" s="242">
        <f t="shared" si="26"/>
        <v>0</v>
      </c>
      <c r="AF310" s="150"/>
    </row>
    <row r="311" spans="2:43" hidden="1" outlineLevel="1">
      <c r="B311" s="165" t="s">
        <v>287</v>
      </c>
      <c r="C311" s="265">
        <v>0</v>
      </c>
      <c r="D311" s="265">
        <v>0</v>
      </c>
      <c r="E311" s="265">
        <v>0</v>
      </c>
      <c r="F311" s="242">
        <f t="shared" si="26"/>
        <v>0</v>
      </c>
      <c r="AF311" s="150"/>
    </row>
    <row r="312" spans="2:43" hidden="1" outlineLevel="1">
      <c r="B312" s="151" t="s">
        <v>201</v>
      </c>
      <c r="C312" s="262">
        <f>SUM(C288:C311)</f>
        <v>1.1700059999999998E-2</v>
      </c>
      <c r="D312" s="262">
        <f>SUM(D288:D311)</f>
        <v>5.5224053103932302E-2</v>
      </c>
      <c r="E312" s="262">
        <f>SUM(E288:E311)</f>
        <v>1.6178110556722979E-2</v>
      </c>
      <c r="F312" s="261">
        <f>SUM(F288:F310)</f>
        <v>8.3102223660655283E-2</v>
      </c>
      <c r="AF312" s="150"/>
    </row>
    <row r="313" spans="2:43" collapsed="1">
      <c r="AQ313" s="150"/>
    </row>
    <row r="314" spans="2:43">
      <c r="B314" s="165"/>
      <c r="AQ314" s="150"/>
    </row>
  </sheetData>
  <mergeCells count="23">
    <mergeCell ref="B181:D181"/>
    <mergeCell ref="B182:D182"/>
    <mergeCell ref="B283:Q283"/>
    <mergeCell ref="B228:F229"/>
    <mergeCell ref="B230:F230"/>
    <mergeCell ref="B180:D180"/>
    <mergeCell ref="B55:D55"/>
    <mergeCell ref="B56:D56"/>
    <mergeCell ref="B95:D95"/>
    <mergeCell ref="B96:D96"/>
    <mergeCell ref="B97:D97"/>
    <mergeCell ref="B98:D98"/>
    <mergeCell ref="B137:D137"/>
    <mergeCell ref="B138:D138"/>
    <mergeCell ref="B139:D139"/>
    <mergeCell ref="B140:D140"/>
    <mergeCell ref="B179:D179"/>
    <mergeCell ref="B54:D54"/>
    <mergeCell ref="B11:D11"/>
    <mergeCell ref="B12:D12"/>
    <mergeCell ref="B13:D13"/>
    <mergeCell ref="B14:D14"/>
    <mergeCell ref="B53:D53"/>
  </mergeCells>
  <conditionalFormatting sqref="C78:C90 C161:C174">
    <cfRule type="containsBlanks" dxfId="32" priority="31">
      <formula>LEN(TRIM(C78))=0</formula>
    </cfRule>
  </conditionalFormatting>
  <conditionalFormatting sqref="C66:C76">
    <cfRule type="containsBlanks" dxfId="31" priority="39">
      <formula>LEN(TRIM(C66))=0</formula>
    </cfRule>
  </conditionalFormatting>
  <conditionalFormatting sqref="C66:C76">
    <cfRule type="containsBlanks" dxfId="30" priority="38">
      <formula>LEN(TRIM(C66))=0</formula>
    </cfRule>
  </conditionalFormatting>
  <conditionalFormatting sqref="C91:D91">
    <cfRule type="containsBlanks" dxfId="29" priority="37">
      <formula>LEN(TRIM(C91))=0</formula>
    </cfRule>
  </conditionalFormatting>
  <conditionalFormatting sqref="C91:D91">
    <cfRule type="containsBlanks" dxfId="28" priority="36">
      <formula>LEN(TRIM(C91))=0</formula>
    </cfRule>
  </conditionalFormatting>
  <conditionalFormatting sqref="C93">
    <cfRule type="containsBlanks" dxfId="27" priority="35">
      <formula>LEN(TRIM(C93))=0</formula>
    </cfRule>
  </conditionalFormatting>
  <conditionalFormatting sqref="C93">
    <cfRule type="containsBlanks" dxfId="26" priority="34">
      <formula>LEN(TRIM(C93))=0</formula>
    </cfRule>
  </conditionalFormatting>
  <conditionalFormatting sqref="C150:C159">
    <cfRule type="containsBlanks" dxfId="25" priority="33">
      <formula>LEN(TRIM(C150))=0</formula>
    </cfRule>
  </conditionalFormatting>
  <conditionalFormatting sqref="C150:C159">
    <cfRule type="containsBlanks" dxfId="24" priority="32">
      <formula>LEN(TRIM(C150))=0</formula>
    </cfRule>
  </conditionalFormatting>
  <conditionalFormatting sqref="C236:E236">
    <cfRule type="containsBlanks" dxfId="23" priority="25">
      <formula>LEN(TRIM(C236))=0</formula>
    </cfRule>
  </conditionalFormatting>
  <conditionalFormatting sqref="C235:E235">
    <cfRule type="containsBlanks" dxfId="22" priority="28">
      <formula>LEN(TRIM(C235))=0</formula>
    </cfRule>
  </conditionalFormatting>
  <conditionalFormatting sqref="C235:E235">
    <cfRule type="containsBlanks" dxfId="21" priority="27">
      <formula>LEN(TRIM(C235))=0</formula>
    </cfRule>
  </conditionalFormatting>
  <conditionalFormatting sqref="C236:E236">
    <cfRule type="containsBlanks" dxfId="20" priority="26">
      <formula>LEN(TRIM(C236))=0</formula>
    </cfRule>
  </conditionalFormatting>
  <conditionalFormatting sqref="C239:E239">
    <cfRule type="containsBlanks" dxfId="19" priority="24">
      <formula>LEN(TRIM(C239))=0</formula>
    </cfRule>
  </conditionalFormatting>
  <conditionalFormatting sqref="C239:E239">
    <cfRule type="containsBlanks" dxfId="18" priority="23">
      <formula>LEN(TRIM(C239))=0</formula>
    </cfRule>
  </conditionalFormatting>
  <conditionalFormatting sqref="C240:E240">
    <cfRule type="containsBlanks" dxfId="17" priority="22">
      <formula>LEN(TRIM(C240))=0</formula>
    </cfRule>
  </conditionalFormatting>
  <conditionalFormatting sqref="C240:E240">
    <cfRule type="containsBlanks" dxfId="16" priority="21">
      <formula>LEN(TRIM(C240))=0</formula>
    </cfRule>
  </conditionalFormatting>
  <conditionalFormatting sqref="C247:E247">
    <cfRule type="containsBlanks" dxfId="15" priority="16">
      <formula>LEN(TRIM(C247))=0</formula>
    </cfRule>
  </conditionalFormatting>
  <conditionalFormatting sqref="C247:E247">
    <cfRule type="containsBlanks" dxfId="14" priority="15">
      <formula>LEN(TRIM(C247))=0</formula>
    </cfRule>
  </conditionalFormatting>
  <conditionalFormatting sqref="C248:E248">
    <cfRule type="containsBlanks" dxfId="13" priority="14">
      <formula>LEN(TRIM(C248))=0</formula>
    </cfRule>
  </conditionalFormatting>
  <conditionalFormatting sqref="C248:E248">
    <cfRule type="containsBlanks" dxfId="12" priority="13">
      <formula>LEN(TRIM(C248))=0</formula>
    </cfRule>
  </conditionalFormatting>
  <conditionalFormatting sqref="C251:E251">
    <cfRule type="containsBlanks" dxfId="11" priority="12">
      <formula>LEN(TRIM(C251))=0</formula>
    </cfRule>
  </conditionalFormatting>
  <conditionalFormatting sqref="C251:E251">
    <cfRule type="containsBlanks" dxfId="10" priority="11">
      <formula>LEN(TRIM(C251))=0</formula>
    </cfRule>
  </conditionalFormatting>
  <conditionalFormatting sqref="C252:E252">
    <cfRule type="containsBlanks" dxfId="9" priority="10">
      <formula>LEN(TRIM(C252))=0</formula>
    </cfRule>
  </conditionalFormatting>
  <conditionalFormatting sqref="C252:E252">
    <cfRule type="containsBlanks" dxfId="8" priority="9">
      <formula>LEN(TRIM(C252))=0</formula>
    </cfRule>
  </conditionalFormatting>
  <conditionalFormatting sqref="C255:E255">
    <cfRule type="containsBlanks" dxfId="7" priority="8">
      <formula>LEN(TRIM(C255))=0</formula>
    </cfRule>
  </conditionalFormatting>
  <conditionalFormatting sqref="C255:E255">
    <cfRule type="containsBlanks" dxfId="6" priority="7">
      <formula>LEN(TRIM(C255))=0</formula>
    </cfRule>
  </conditionalFormatting>
  <conditionalFormatting sqref="C256:E256">
    <cfRule type="containsBlanks" dxfId="5" priority="6">
      <formula>LEN(TRIM(C256))=0</formula>
    </cfRule>
  </conditionalFormatting>
  <conditionalFormatting sqref="C256:E256">
    <cfRule type="containsBlanks" dxfId="4" priority="5">
      <formula>LEN(TRIM(C256))=0</formula>
    </cfRule>
  </conditionalFormatting>
  <conditionalFormatting sqref="C243:E243">
    <cfRule type="containsBlanks" dxfId="3" priority="4">
      <formula>LEN(TRIM(C243))=0</formula>
    </cfRule>
  </conditionalFormatting>
  <conditionalFormatting sqref="C243:E243">
    <cfRule type="containsBlanks" dxfId="2" priority="3">
      <formula>LEN(TRIM(C243))=0</formula>
    </cfRule>
  </conditionalFormatting>
  <conditionalFormatting sqref="C244:E244">
    <cfRule type="containsBlanks" dxfId="1" priority="2">
      <formula>LEN(TRIM(C244))=0</formula>
    </cfRule>
  </conditionalFormatting>
  <conditionalFormatting sqref="C244:E244">
    <cfRule type="containsBlanks" dxfId="0" priority="1">
      <formula>LEN(TRIM(C244))=0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13 C133 C175" formulaRange="1"/>
    <ignoredError sqref="C93 D91" unlockedFormula="1"/>
    <ignoredError sqref="C9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2024-05-17T19:50:01Z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