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172.20.16.38\cdeee\Control de Gestión\REPORTES Y BALANCES\BASE DE ANALISIS DESEMPEÑO ELECTRICO\INFORME _DE _DESEMPEÑO\2022\DICIEMBRE\"/>
    </mc:Choice>
  </mc:AlternateContent>
  <xr:revisionPtr revIDLastSave="0" documentId="13_ncr:1_{B639C7F4-36EA-472C-A965-6938647C3BB4}" xr6:coauthVersionLast="47" xr6:coauthVersionMax="47" xr10:uidLastSave="{00000000-0000-0000-0000-000000000000}"/>
  <bookViews>
    <workbookView xWindow="-108" yWindow="-108" windowWidth="23256" windowHeight="12576" tabRatio="714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1" i="15" s="1"/>
  <c r="F243" i="15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GL33" i="4"/>
  <c r="GL42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C221" i="15"/>
  <c r="E217" i="15"/>
  <c r="D217" i="15"/>
  <c r="C217" i="15"/>
  <c r="F216" i="15"/>
  <c r="D213" i="15"/>
  <c r="E213" i="15"/>
  <c r="C213" i="15"/>
  <c r="D233" i="15"/>
  <c r="F221" i="15" l="1"/>
  <c r="F217" i="15"/>
  <c r="F213" i="15"/>
  <c r="F225" i="15"/>
  <c r="F237" i="15"/>
  <c r="F229" i="15"/>
  <c r="F233" i="15"/>
  <c r="C261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Z11" i="17" l="1"/>
  <c r="GA11" i="17"/>
  <c r="O477" i="6" l="1"/>
  <c r="GA41" i="17" l="1"/>
  <c r="FZ41" i="17"/>
  <c r="GA40" i="17"/>
  <c r="FZ40" i="17"/>
  <c r="GA39" i="17"/>
  <c r="FZ39" i="17"/>
  <c r="GA37" i="17"/>
  <c r="FZ37" i="17"/>
  <c r="GA35" i="17"/>
  <c r="FZ35" i="17"/>
  <c r="GA30" i="17"/>
  <c r="FZ30" i="17"/>
  <c r="GA29" i="17"/>
  <c r="FZ29" i="17"/>
  <c r="GA27" i="17"/>
  <c r="FZ27" i="17"/>
  <c r="GA25" i="17"/>
  <c r="FZ25" i="17"/>
  <c r="GA23" i="17"/>
  <c r="FZ23" i="17"/>
  <c r="GA22" i="17"/>
  <c r="FZ22" i="17"/>
  <c r="GA21" i="17"/>
  <c r="FZ21" i="17"/>
  <c r="GA20" i="17"/>
  <c r="FZ20" i="17"/>
  <c r="GA18" i="17"/>
  <c r="FZ18" i="17"/>
  <c r="GA16" i="17"/>
  <c r="FZ16" i="17"/>
  <c r="GA14" i="17"/>
  <c r="FZ14" i="17"/>
  <c r="GA13" i="17"/>
  <c r="FZ13" i="17"/>
  <c r="GA12" i="17"/>
  <c r="FZ12" i="17"/>
  <c r="GA34" i="17" l="1"/>
  <c r="GA32" i="17" s="1"/>
  <c r="FZ34" i="17"/>
  <c r="FZ32" i="17" s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165" i="15" l="1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L187" i="7" l="1"/>
  <c r="GL188" i="7" l="1"/>
  <c r="GL189" i="7" l="1"/>
  <c r="GL209" i="7"/>
  <c r="GL210" i="7"/>
  <c r="GL149" i="7"/>
  <c r="GL208" i="7"/>
  <c r="GL150" i="7"/>
  <c r="GL148" i="7"/>
  <c r="GL147" i="7"/>
  <c r="GL25" i="7"/>
  <c r="GL74" i="7"/>
  <c r="GL54" i="7"/>
  <c r="GL103" i="7"/>
  <c r="GL73" i="7"/>
  <c r="GL53" i="7"/>
  <c r="GL105" i="7"/>
  <c r="GL106" i="7"/>
  <c r="GL75" i="7"/>
  <c r="GL55" i="7"/>
  <c r="GL24" i="7"/>
  <c r="GL104" i="7"/>
  <c r="GL76" i="7"/>
  <c r="GL56" i="7"/>
  <c r="GL64" i="7" l="1"/>
  <c r="GL113" i="7"/>
  <c r="GL207" i="7"/>
  <c r="GL190" i="7"/>
  <c r="GL26" i="7"/>
  <c r="GL65" i="7"/>
  <c r="GL66" i="7"/>
  <c r="GL63" i="7"/>
  <c r="GL19" i="1" l="1"/>
  <c r="GL114" i="7"/>
  <c r="GL23" i="7"/>
  <c r="GL14" i="1"/>
  <c r="GL49" i="1"/>
  <c r="GL46" i="1"/>
  <c r="GL47" i="1"/>
  <c r="GL44" i="1"/>
  <c r="GL45" i="1"/>
  <c r="GL26" i="1"/>
  <c r="GL16" i="1"/>
  <c r="GL27" i="1"/>
  <c r="GL9" i="1"/>
  <c r="GL28" i="1"/>
  <c r="GL11" i="1"/>
  <c r="GL21" i="1"/>
  <c r="GL29" i="1"/>
  <c r="GL10" i="1"/>
  <c r="GL22" i="1"/>
  <c r="GL20" i="1"/>
  <c r="GL23" i="1"/>
  <c r="GL12" i="1"/>
  <c r="GL24" i="1"/>
  <c r="GL13" i="1"/>
  <c r="GL25" i="1"/>
  <c r="GL15" i="1"/>
  <c r="GL25" i="5" l="1"/>
  <c r="GK25" i="5"/>
  <c r="GL32" i="1"/>
  <c r="GL115" i="7"/>
  <c r="GL34" i="7"/>
  <c r="GL39" i="1"/>
  <c r="GL41" i="1"/>
  <c r="GL34" i="1"/>
  <c r="GL36" i="1"/>
  <c r="GL38" i="1"/>
  <c r="GL37" i="1"/>
  <c r="GL33" i="1"/>
  <c r="GL35" i="1"/>
  <c r="GL40" i="1"/>
  <c r="GL112" i="7" l="1"/>
  <c r="GL117" i="7"/>
  <c r="GI39" i="4"/>
  <c r="GJ39" i="4"/>
  <c r="GL35" i="7"/>
  <c r="GL29" i="7"/>
  <c r="GK39" i="4" l="1"/>
  <c r="GL39" i="4"/>
  <c r="GK12" i="4"/>
  <c r="GL12" i="4"/>
  <c r="GK14" i="4"/>
  <c r="GL14" i="4"/>
  <c r="GK13" i="4"/>
  <c r="GL13" i="4"/>
  <c r="GK10" i="4"/>
  <c r="GL10" i="4"/>
  <c r="GL11" i="4"/>
  <c r="GK11" i="4"/>
  <c r="GL118" i="7"/>
  <c r="GL36" i="7"/>
  <c r="GL30" i="7"/>
  <c r="GL19" i="4" l="1"/>
  <c r="GK19" i="4"/>
  <c r="GL119" i="7"/>
  <c r="GL157" i="7"/>
  <c r="GL33" i="7"/>
  <c r="GL31" i="7"/>
  <c r="GK20" i="4" l="1"/>
  <c r="GL20" i="4"/>
  <c r="GL116" i="7"/>
  <c r="GL121" i="7"/>
  <c r="GL158" i="7"/>
  <c r="GL39" i="7"/>
  <c r="GL28" i="7"/>
  <c r="GK21" i="4" l="1"/>
  <c r="GL21" i="4"/>
  <c r="GL122" i="7"/>
  <c r="GL159" i="7"/>
  <c r="GL40" i="7"/>
  <c r="GL9" i="7"/>
  <c r="GK22" i="4" l="1"/>
  <c r="GL22" i="4"/>
  <c r="GL123" i="7"/>
  <c r="GL10" i="7"/>
  <c r="GL160" i="7"/>
  <c r="GL41" i="7"/>
  <c r="GL153" i="7"/>
  <c r="GL23" i="4" l="1"/>
  <c r="GK23" i="4"/>
  <c r="GL125" i="7"/>
  <c r="GL120" i="7"/>
  <c r="GL11" i="7"/>
  <c r="GL38" i="7"/>
  <c r="GL154" i="7"/>
  <c r="GK24" i="4" l="1"/>
  <c r="GL24" i="4"/>
  <c r="GL126" i="7"/>
  <c r="GL49" i="7"/>
  <c r="GL8" i="7"/>
  <c r="GL155" i="7"/>
  <c r="GK18" i="4" l="1"/>
  <c r="GL18" i="4"/>
  <c r="GL127" i="7"/>
  <c r="GL50" i="7"/>
  <c r="GL152" i="7"/>
  <c r="GL44" i="7"/>
  <c r="GL14" i="7" l="1"/>
  <c r="GL19" i="7"/>
  <c r="GL124" i="7"/>
  <c r="GL129" i="7"/>
  <c r="GL51" i="7"/>
  <c r="GL20" i="7"/>
  <c r="GL45" i="7"/>
  <c r="GL130" i="7" l="1"/>
  <c r="GL167" i="7"/>
  <c r="GL21" i="7"/>
  <c r="GL48" i="7"/>
  <c r="GL15" i="7"/>
  <c r="GL46" i="7"/>
  <c r="GL131" i="7" l="1"/>
  <c r="GL168" i="7"/>
  <c r="GL18" i="7"/>
  <c r="GL16" i="7"/>
  <c r="GL43" i="7"/>
  <c r="GL128" i="7" l="1"/>
  <c r="GL169" i="7"/>
  <c r="GL13" i="7"/>
  <c r="GL170" i="7" l="1"/>
  <c r="GL133" i="7" l="1"/>
  <c r="GL134" i="7" l="1"/>
  <c r="GL109" i="7"/>
  <c r="GL110" i="7" l="1"/>
  <c r="GL135" i="7"/>
  <c r="GL132" i="7" l="1"/>
  <c r="GL111" i="7"/>
  <c r="GL177" i="7"/>
  <c r="GL139" i="7" l="1"/>
  <c r="GL108" i="7"/>
  <c r="GL199" i="7"/>
  <c r="GL71" i="7"/>
  <c r="GL198" i="7"/>
  <c r="GL204" i="7"/>
  <c r="GL195" i="7"/>
  <c r="GL95" i="7"/>
  <c r="GL193" i="7"/>
  <c r="GL203" i="7"/>
  <c r="GL81" i="7"/>
  <c r="GL86" i="7"/>
  <c r="GL96" i="7"/>
  <c r="GL70" i="7"/>
  <c r="GL84" i="7"/>
  <c r="GL194" i="7"/>
  <c r="GL79" i="7"/>
  <c r="GL90" i="7"/>
  <c r="GL80" i="7"/>
  <c r="GL85" i="7"/>
  <c r="GL89" i="7"/>
  <c r="GL94" i="7"/>
  <c r="GL101" i="7"/>
  <c r="GL91" i="7"/>
  <c r="GL205" i="7"/>
  <c r="GL99" i="7"/>
  <c r="GL69" i="7"/>
  <c r="GL100" i="7"/>
  <c r="GL178" i="7"/>
  <c r="GL200" i="7"/>
  <c r="GL140" i="7" l="1"/>
  <c r="GL61" i="7"/>
  <c r="GL93" i="7"/>
  <c r="GL78" i="7"/>
  <c r="GL98" i="7"/>
  <c r="GL165" i="7"/>
  <c r="GL192" i="7"/>
  <c r="GL164" i="7"/>
  <c r="GL60" i="7"/>
  <c r="GL83" i="7"/>
  <c r="GL185" i="7"/>
  <c r="GL184" i="7"/>
  <c r="GL163" i="7"/>
  <c r="GL68" i="7"/>
  <c r="GL88" i="7"/>
  <c r="GL202" i="7"/>
  <c r="GL59" i="7"/>
  <c r="GL183" i="7"/>
  <c r="GL179" i="7"/>
  <c r="GL197" i="7"/>
  <c r="GL175" i="7" l="1"/>
  <c r="GL162" i="7"/>
  <c r="GL173" i="7"/>
  <c r="GL182" i="7"/>
  <c r="GL58" i="7"/>
  <c r="GL174" i="7"/>
  <c r="GL180" i="7"/>
  <c r="GL144" i="7" l="1"/>
  <c r="GL172" i="7"/>
  <c r="GK26" i="4" l="1"/>
  <c r="GL26" i="4"/>
  <c r="GK29" i="4" l="1"/>
  <c r="GL29" i="4"/>
  <c r="GK30" i="4" l="1"/>
  <c r="GL30" i="4"/>
  <c r="GK31" i="4" l="1"/>
  <c r="GL31" i="4"/>
  <c r="GK32" i="4" l="1"/>
  <c r="GL32" i="4"/>
  <c r="GK28" i="4" l="1"/>
  <c r="GL28" i="4"/>
  <c r="GK35" i="4" l="1"/>
  <c r="GL35" i="4"/>
  <c r="GK34" i="4" l="1"/>
  <c r="GL34" i="4"/>
  <c r="GL37" i="4"/>
  <c r="GK37" i="4"/>
  <c r="GK12" i="5" l="1"/>
  <c r="GL12" i="5"/>
  <c r="GL15" i="5" l="1"/>
  <c r="GK15" i="5"/>
  <c r="GK16" i="5" l="1"/>
  <c r="GL16" i="5"/>
  <c r="GK17" i="5" l="1"/>
  <c r="GL17" i="5"/>
  <c r="GK18" i="5" l="1"/>
  <c r="GL18" i="5"/>
  <c r="GL14" i="5" l="1"/>
  <c r="GK14" i="5"/>
  <c r="GK21" i="5"/>
  <c r="GL21" i="5"/>
  <c r="GL20" i="5" l="1"/>
  <c r="GK20" i="5"/>
  <c r="GK23" i="5"/>
  <c r="GL23" i="5"/>
  <c r="GK9" i="4" l="1"/>
  <c r="GL9" i="4"/>
  <c r="GK8" i="4" l="1"/>
  <c r="GL8" i="4"/>
  <c r="GK16" i="4" l="1"/>
  <c r="GL16" i="4"/>
  <c r="GL138" i="7" l="1"/>
  <c r="GL137" i="7" l="1"/>
  <c r="GL145" i="7" l="1"/>
  <c r="GL143" i="7" l="1"/>
  <c r="GL142" i="7"/>
  <c r="GK9" i="5" l="1"/>
  <c r="GL9" i="5"/>
  <c r="GL10" i="5" l="1"/>
  <c r="GK10" i="5"/>
  <c r="GL8" i="5" l="1"/>
  <c r="GK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<sst xmlns="http://schemas.openxmlformats.org/spreadsheetml/2006/main" count="1602" uniqueCount="415">
  <si>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</si>
  <si>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</si>
  <si>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</si>
  <si>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</si>
  <si>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</si>
  <si>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</si>
  <si>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</si>
  <si>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</si>
  <si>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</si>
  <si>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</si>
  <si>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</si>
  <si>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</si>
  <si>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</si>
  <si>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</si>
  <si>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</si>
  <si>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</si>
  <si>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</si>
  <si>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</si>
  <si>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</si>
  <si>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</si>
  <si>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</si>
  <si>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</si>
  <si>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</si>
  <si>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</si>
  <si>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</si>
  <si>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</si>
  <si>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</si>
  <si>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</si>
  <si>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</si>
  <si>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</si>
  <si>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</si>
  <si>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</si>
  <si>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</si>
  <si>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</si>
  <si>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</si>
  <si>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</si>
  <si>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</si>
  <si>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</si>
  <si>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</si>
  <si>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</si>
  <si>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</si>
  <si>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</si>
  <si>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</si>
  <si>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</si>
  <si>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</si>
  <si>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</si>
  <si>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</si>
  <si>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</si>
  <si>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</si>
  <si>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</si>
  <si>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</si>
  <si>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</si>
  <si>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</si>
  <si>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</si>
  <si>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</si>
  <si>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</si>
  <si>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</si>
  <si>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</si>
  <si>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</si>
  <si>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</si>
  <si>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</si>
  <si>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</si>
  <si>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</si>
  <si>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</si>
  <si>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</si>
  <si>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</si>
  <si>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</si>
  <si>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</si>
  <si>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</si>
  <si>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</si>
  <si>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</si>
  <si>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</si>
  <si>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</si>
  <si>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</si>
  <si>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</si>
  <si>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</si>
  <si>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</si>
  <si>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</si>
  <si>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</si>
  <si>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</si>
  <si>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</si>
  <si>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</si>
  <si>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</si>
  <si>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</si>
  <si>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</si>
  <si>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</si>
  <si>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</si>
  <si>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</si>
  <si>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</si>
  <si>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</si>
  <si>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</si>
  <si>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</si>
  <si>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</si>
  <si>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</si>
  <si>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</si>
  <si>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</si>
  <si>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</si>
  <si>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</si>
  <si>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</si>
  <si>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</si>
  <si>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</si>
  <si>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</si>
  <si>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</si>
  <si>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</si>
  <si>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</si>
  <si>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</si>
  <si>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</si>
  <si>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</si>
  <si>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</si>
  <si>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</si>
  <si>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</si>
  <si>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</si>
  <si>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</si>
  <si>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</si>
  <si>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</si>
  <si>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</si>
  <si>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</si>
  <si>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</si>
  <si>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</si>
  <si>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</si>
  <si>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</si>
  <si>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</si>
  <si>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</si>
  <si>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</si>
  <si>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</si>
  <si>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</si>
  <si>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</si>
  <si>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</si>
  <si>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</si>
  <si>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</si>
  <si>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</si>
  <si>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</si>
  <si>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</si>
  <si>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</si>
  <si>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</si>
  <si>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</si>
  <si>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</si>
  <si>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</si>
  <si>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</si>
  <si>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</si>
  <si>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</si>
  <si>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</si>
  <si>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</si>
  <si>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</si>
  <si>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</si>
  <si>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</si>
  <si>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</si>
  <si>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</si>
  <si>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</si>
  <si>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</si>
  <si>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</si>
  <si>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</si>
  <si>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</si>
  <si>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</si>
  <si>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</si>
  <si>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</si>
  <si>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</si>
  <si>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</si>
  <si>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</si>
  <si>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</si>
  <si>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</si>
  <si>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</si>
  <si>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</si>
  <si>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</si>
  <si>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</si>
  <si>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</si>
  <si>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</si>
  <si>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</si>
  <si>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</si>
  <si>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</si>
  <si>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</si>
  <si>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</si>
  <si>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</si>
  <si>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</si>
  <si>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</si>
  <si>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</si>
  <si>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</si>
  <si>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</si>
  <si>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</si>
  <si>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</si>
  <si>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</si>
  <si>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</si>
  <si>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</si>
  <si>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</si>
  <si>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</si>
  <si>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</si>
  <si>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</si>
  <si>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</si>
  <si>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</si>
  <si>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</si>
  <si>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</si>
  <si>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</si>
  <si>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</si>
  <si>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</si>
  <si>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</si>
  <si>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</si>
  <si>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</si>
  <si>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</si>
  <si>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</si>
  <si>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</si>
  <si>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</si>
  <si>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</si>
  <si>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</si>
  <si>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</si>
  <si>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</si>
  <si>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</si>
  <si>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</si>
  <si>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</si>
  <si>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</si>
  <si>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</si>
  <si>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</si>
  <si>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</si>
  <si>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</si>
  <si>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</si>
  <si>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</si>
  <si>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</si>
  <si>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</si>
  <si>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</si>
  <si>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</si>
  <si>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</si>
  <si>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</si>
  <si>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</si>
  <si>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</si>
  <si>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</si>
  <si>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</si>
  <si>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</si>
  <si>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</si>
  <si>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</si>
  <si>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</si>
  <si>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</si>
  <si>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</si>
  <si>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</si>
  <si>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</si>
  <si>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</si>
  <si>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</si>
  <si>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</si>
  <si>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</si>
  <si>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</si>
  <si>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</si>
  <si>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</si>
  <si>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</si>
  <si>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</si>
  <si>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</si>
  <si>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</si>
  <si>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</si>
  <si>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</si>
  <si>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</si>
  <si>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</si>
  <si>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</si>
  <si>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</si>
  <si>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</si>
  <si>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</si>
  <si>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</si>
  <si>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</si>
  <si>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</si>
  <si>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</si>
  <si>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</si>
  <si>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</si>
  <si>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</si>
  <si>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</si>
  <si>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</si>
  <si>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</si>
  <si>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</si>
  <si>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</si>
  <si>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</si>
  <si>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</si>
  <si>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</si>
  <si>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</si>
  <si>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</si>
  <si>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</si>
  <si>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</si>
  <si>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</si>
  <si>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</si>
  <si>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</si>
  <si>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</si>
  <si>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</si>
  <si>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</si>
  <si>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</si>
  <si>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</si>
  <si>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</si>
  <si>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</si>
  <si>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</si>
  <si>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</si>
  <si>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</si>
  <si>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</si>
  <si>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</si>
  <si>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</si>
  <si>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</si>
  <si>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</si>
  <si>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</si>
  <si>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</si>
  <si>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</si>
  <si>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</si>
  <si>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</si>
  <si>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</si>
  <si>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</si>
  <si>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</si>
  <si>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</si>
  <si>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</si>
  <si>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</si>
  <si>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</si>
  <si>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</si>
  <si>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</si>
  <si>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</si>
  <si>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</si>
  <si>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</si>
  <si>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</si>
  <si>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</si>
  <si>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</si>
  <si>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</si>
  <si>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</si>
  <si>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</si>
  <si>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</si>
  <si>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</si>
  <si>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</si>
  <si>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</si>
  <si>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</si>
  <si>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</si>
  <si>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</si>
  <si>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</si>
  <si>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</si>
  <si>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</si>
  <si>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</si>
  <si>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</si>
  <si>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</si>
  <si>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</si>
  <si>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</si>
  <si>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</si>
  <si>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</si>
  <si>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</si>
  <si>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</si>
  <si>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</si>
  <si>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</si>
  <si>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</si>
  <si>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</si>
  <si>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</si>
  <si>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</si>
  <si>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</si>
  <si>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</si>
  <si>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</si>
  <si>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</si>
  <si>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</si>
  <si>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</si>
  <si>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</si>
  <si>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</si>
  <si>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</si>
  <si>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</si>
  <si>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</si>
  <si>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</si>
  <si>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</si>
  <si>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</si>
  <si>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</si>
  <si>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</si>
  <si>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</si>
  <si>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</si>
  <si>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</si>
  <si>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</si>
  <si>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</si>
  <si>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</si>
  <si>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</si>
  <si>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Deuda Corriente Diciembre 2022</t>
  </si>
  <si>
    <t>Pagos EDEs Por Compra de Energía,  Derecho de Conexión, Intereses, Reliquidaciones y Deuda Congelada a Diciembre 2022</t>
  </si>
  <si>
    <t>Ene22-Dic22</t>
  </si>
  <si>
    <t>Ene21-Dic21</t>
  </si>
  <si>
    <t>Comparación 2021 - 2022</t>
  </si>
  <si>
    <t>Ene20-Dic20</t>
  </si>
  <si>
    <t>Comparación 2020 - 2021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</si>
  <si>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</si>
  <si>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</si>
  <si>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</si>
  <si>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</si>
  <si>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</si>
  <si>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</si>
  <si>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</si>
  <si>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</si>
  <si>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</si>
  <si>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</si>
  <si>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</si>
  <si>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</si>
  <si>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</si>
  <si>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</si>
  <si>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</si>
  <si>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</si>
  <si>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</si>
  <si>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</si>
  <si>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</si>
  <si>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</si>
  <si>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</si>
  <si>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</si>
  <si>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</si>
  <si>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</si>
  <si>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</si>
  <si>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</si>
  <si>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</si>
  <si>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</si>
  <si>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</si>
  <si>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/>
  </si>
  <si>
    <t>82.49% </t>
  </si>
  <si>
    <t>86.89% </t>
  </si>
  <si>
    <t>-</t>
  </si>
  <si>
    <t>0.00</t>
  </si>
  <si>
    <t>Ene22-Dec22</t>
  </si>
  <si>
    <t>Ene21-Dec21</t>
  </si>
  <si>
    <t>Ene20-Dec20</t>
  </si>
  <si>
    <t>Resultado Financiero Total EDEs</t>
  </si>
  <si>
    <t>A Diciembre 2022</t>
  </si>
  <si>
    <t>Ejecutado Enero - Diciembre 2022</t>
  </si>
  <si>
    <t>Acumulado a Diciembre 2022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</si>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</sst>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2021\Analisis%20Financiero%20Sector%20El&#233;ctrico.xlsm" TargetMode="External"/><Relationship Id="rId1" Type="http://schemas.openxmlformats.org/officeDocument/2006/relationships/externalLinkPath" Target="file:///C:\Cdeee\Informe%20Desempe&#241;o\2021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W50"/>
  <sheetViews>
    <sheetView showGridLines="0" tabSelected="1" zoomScale="85" zoomScaleNormal="85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J16" sqref="J16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79" width="9.33203125" style="1" customWidth="1"/>
    <col min="180" max="180" width="11.33203125" style="1" customWidth="1"/>
    <col min="181" max="188" width="9.33203125" style="1" customWidth="1"/>
    <col min="189" max="191" width="12.44140625" style="1" customWidth="1"/>
    <col min="192" max="194" width="13.44140625" style="1" customWidth="1"/>
    <col min="195" max="201" width="11" style="1" bestFit="1" customWidth="1"/>
    <col min="202" max="202" width="11.109375" style="1" customWidth="1"/>
    <col min="203" max="203" width="10.44140625" style="1" customWidth="1"/>
    <col min="204" max="204" width="13.33203125" style="1" customWidth="1"/>
    <col min="205" max="16384" width="11.44140625" style="1"/>
  </cols>
  <sheetData>
    <row r="1" spans="1:205">
      <c r="A1" s="2"/>
    </row>
    <row r="2" spans="1:205" ht="15.6">
      <c r="B2" s="306" t="s">
        <v>318</v>
      </c>
      <c r="D2" s="28"/>
      <c r="H2" s="28" t="s">
        <v>324</v>
      </c>
    </row>
    <row r="3" spans="1:205">
      <c r="B3" s="4" t="s">
        <v>0</v>
      </c>
      <c r="GE3" s="238"/>
    </row>
    <row r="4" spans="1:205">
      <c r="B4" s="4" t="s">
        <v>1</v>
      </c>
      <c r="D4" s="5"/>
      <c r="GE4" s="20"/>
    </row>
    <row r="5" spans="1:20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GE5" s="37"/>
    </row>
    <row r="6" spans="1:205" ht="12.75" customHeight="1">
      <c r="B6" s="8"/>
      <c r="C6" s="418" t="s">
        <v>362</v>
      </c>
      <c r="D6" s="418" t="s">
        <v>363</v>
      </c>
      <c r="E6" s="419" t="s">
        <v>364</v>
      </c>
      <c r="F6" s="419"/>
      <c r="G6" s="7"/>
      <c r="H6" s="418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Y6" s="417" t="s">
        <v>2</v>
      </c>
      <c r="FZ6" s="417"/>
      <c r="GA6" s="417"/>
      <c r="GB6" s="417"/>
      <c r="GC6" s="417"/>
      <c r="GD6" s="417"/>
      <c r="GE6" s="417"/>
      <c r="GF6" s="417"/>
      <c r="GG6" s="28"/>
      <c r="GH6" s="28"/>
      <c r="GI6" s="28"/>
    </row>
    <row r="7" spans="1:205">
      <c r="A7" s="9"/>
      <c r="B7" s="10"/>
      <c r="C7" s="418"/>
      <c r="D7" s="418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3"/>
      <c r="FY7" s="14">
        <v>45689</v>
      </c>
      <c r="FZ7" s="14">
        <v>45717</v>
      </c>
      <c r="GA7" s="14">
        <v>45748</v>
      </c>
      <c r="GB7" s="14">
        <v>45778</v>
      </c>
      <c r="GC7" s="14">
        <v>45809</v>
      </c>
      <c r="GD7" s="14">
        <v>45839</v>
      </c>
      <c r="GE7" s="14">
        <v>45870</v>
      </c>
      <c r="GF7" s="14">
        <v>45901</v>
      </c>
      <c r="GG7" s="14">
        <v>45931</v>
      </c>
      <c r="GH7" s="14">
        <v>45962</v>
      </c>
      <c r="GI7" s="14">
        <v>45992</v>
      </c>
      <c r="GJ7" s="14">
        <v>46023</v>
      </c>
      <c r="GK7" s="14">
        <v>46054</v>
      </c>
      <c r="GL7" s="14">
        <v>46082</v>
      </c>
    </row>
    <row r="8" spans="1:205">
      <c r="A8" s="15"/>
      <c r="B8" s="16" t="s">
        <v>367</v>
      </c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</row>
    <row r="9" spans="1:205">
      <c r="A9" s="15">
        <v>8</v>
      </c>
      <c r="B9" s="18" t="s">
        <v>368</v>
      </c>
      <c r="C9" s="19">
        <v>136.71281315408086</v>
      </c>
      <c r="D9" s="19">
        <v>76.894863005166087</v>
      </c>
      <c r="E9" s="19">
        <v>59.817950148914775</v>
      </c>
      <c r="F9" s="20">
        <v>0.77791867767416378</v>
      </c>
      <c r="G9" s="19"/>
      <c r="H9" s="19">
        <v>46.90772128389154</v>
      </c>
      <c r="I9" s="19">
        <v>29.987141721274547</v>
      </c>
      <c r="J9" s="20">
        <v>0.63927943844870494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/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19">
        <v>0</v>
      </c>
      <c r="GL9" s="19">
        <f>C9</f>
        <v>136.71281315408086</v>
      </c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19"/>
    </row>
    <row r="10" spans="1:205">
      <c r="A10" s="15">
        <v>12</v>
      </c>
      <c r="B10" s="18" t="s">
        <v>369</v>
      </c>
      <c r="C10" s="19">
        <v>24.847839540908911</v>
      </c>
      <c r="D10" s="19">
        <v>13.975802072912769</v>
      </c>
      <c r="E10" s="19">
        <v>10.872037467996142</v>
      </c>
      <c r="F10" s="20">
        <v>0.77791867767416401</v>
      </c>
      <c r="G10" s="19"/>
      <c r="H10" s="19">
        <v>8.5255763874757395</v>
      </c>
      <c r="I10" s="19">
        <v>5.4502256854370295</v>
      </c>
      <c r="J10" s="20">
        <v>0.63927943844870494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/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f t="shared" ref="GL10:GL49" si="0">C10</f>
        <v>24.847839540908911</v>
      </c>
      <c r="GM10" s="37"/>
      <c r="GN10" s="37"/>
      <c r="GO10" s="37"/>
      <c r="GP10" s="37"/>
      <c r="GQ10" s="37"/>
      <c r="GR10" s="37"/>
      <c r="GS10" s="37"/>
      <c r="GT10" s="37"/>
      <c r="GU10" s="37"/>
      <c r="GV10" s="37"/>
    </row>
    <row r="11" spans="1:205">
      <c r="A11" s="15">
        <v>9</v>
      </c>
      <c r="B11" s="18" t="s">
        <v>370</v>
      </c>
      <c r="C11" s="19">
        <v>77.991670802913049</v>
      </c>
      <c r="D11" s="19">
        <v>60.282155134501274</v>
      </c>
      <c r="E11" s="19">
        <v>17.709515668411775</v>
      </c>
      <c r="F11" s="20">
        <v>0.29377708260261071</v>
      </c>
      <c r="G11" s="19"/>
      <c r="H11" s="19">
        <v>35.210805042910309</v>
      </c>
      <c r="I11" s="19">
        <v>25.071350091590965</v>
      </c>
      <c r="J11" s="20">
        <v>0.71203569645843923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/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19">
        <v>0</v>
      </c>
      <c r="GL11" s="19">
        <f t="shared" si="0"/>
        <v>77.991670802913049</v>
      </c>
      <c r="GM11" s="37"/>
      <c r="GN11" s="37"/>
      <c r="GO11" s="37"/>
      <c r="GP11" s="37"/>
      <c r="GQ11" s="37"/>
      <c r="GR11" s="37"/>
      <c r="GS11" s="37"/>
      <c r="GT11" s="37"/>
      <c r="GU11" s="37"/>
      <c r="GV11" s="37"/>
    </row>
    <row r="12" spans="1:205">
      <c r="A12" s="15">
        <v>13</v>
      </c>
      <c r="B12" s="18" t="s">
        <v>371</v>
      </c>
      <c r="C12" s="19">
        <v>13.169819453379445</v>
      </c>
      <c r="D12" s="19">
        <v>10.179357503293017</v>
      </c>
      <c r="E12" s="19">
        <v>2.9904619500864271</v>
      </c>
      <c r="F12" s="20">
        <v>0.29377708260261159</v>
      </c>
      <c r="G12" s="19"/>
      <c r="H12" s="19">
        <v>5.9457624185934321</v>
      </c>
      <c r="I12" s="19">
        <v>4.2335950846995853</v>
      </c>
      <c r="J12" s="20">
        <v>0.71203569645843867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/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f t="shared" si="0"/>
        <v>13.169819453379445</v>
      </c>
      <c r="GM12" s="37"/>
      <c r="GN12" s="37"/>
      <c r="GO12" s="37"/>
      <c r="GP12" s="37"/>
      <c r="GQ12" s="37"/>
      <c r="GR12" s="37"/>
      <c r="GS12" s="37"/>
      <c r="GT12" s="37"/>
      <c r="GU12" s="37"/>
      <c r="GV12" s="37"/>
    </row>
    <row r="13" spans="1:205">
      <c r="A13" s="15">
        <v>10</v>
      </c>
      <c r="B13" s="18" t="s">
        <v>372</v>
      </c>
      <c r="C13" s="19">
        <v>6.3361207830181518</v>
      </c>
      <c r="D13" s="19">
        <v>3.5974967601260506</v>
      </c>
      <c r="E13" s="19">
        <v>2.7386240228921013</v>
      </c>
      <c r="F13" s="20">
        <v>0.76125823190349284</v>
      </c>
      <c r="G13" s="19"/>
      <c r="H13" s="19">
        <v>2.1089344563098567</v>
      </c>
      <c r="I13" s="19">
        <v>1.4885623038161939</v>
      </c>
      <c r="J13" s="20">
        <v>0.70583621001708641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/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f t="shared" si="0"/>
        <v>6.3361207830181518</v>
      </c>
      <c r="GM13" s="37"/>
      <c r="GN13" s="37"/>
      <c r="GO13" s="37"/>
      <c r="GP13" s="37"/>
      <c r="GQ13" s="37"/>
      <c r="GR13" s="37"/>
      <c r="GS13" s="37"/>
      <c r="GT13" s="37"/>
      <c r="GU13" s="37"/>
      <c r="GV13" s="37"/>
    </row>
    <row r="14" spans="1:205">
      <c r="A14" s="15"/>
      <c r="B14" s="18" t="s">
        <v>373</v>
      </c>
      <c r="C14" s="19">
        <v>12.786538900470873</v>
      </c>
      <c r="D14" s="19">
        <v>9.6371213138274996</v>
      </c>
      <c r="E14" s="19">
        <v>3.1494175866433736</v>
      </c>
      <c r="F14" s="20">
        <v>0.32680065800609331</v>
      </c>
      <c r="G14" s="19"/>
      <c r="H14" s="19">
        <v>8.2588404913419904</v>
      </c>
      <c r="I14" s="19">
        <v>1.3782808224855092</v>
      </c>
      <c r="J14" s="20">
        <v>0.16688551182583142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/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f t="shared" si="0"/>
        <v>12.786538900470873</v>
      </c>
      <c r="GM14" s="37"/>
      <c r="GN14" s="37"/>
      <c r="GO14" s="37"/>
      <c r="GP14" s="37"/>
      <c r="GQ14" s="37"/>
      <c r="GR14" s="37"/>
      <c r="GS14" s="37"/>
      <c r="GT14" s="37"/>
      <c r="GU14" s="37"/>
      <c r="GV14" s="37"/>
    </row>
    <row r="15" spans="1:205">
      <c r="A15" s="15">
        <v>11</v>
      </c>
      <c r="B15" s="18" t="s">
        <v>374</v>
      </c>
      <c r="C15" s="19">
        <v>258.9759722222222</v>
      </c>
      <c r="D15" s="19">
        <v>116.15625</v>
      </c>
      <c r="E15" s="19">
        <v>142.8197222222222</v>
      </c>
      <c r="F15" s="20">
        <v>1.2295483215257224</v>
      </c>
      <c r="G15" s="19"/>
      <c r="H15" s="19">
        <v>51.530277777777776</v>
      </c>
      <c r="I15" s="19">
        <v>64.625972222222231</v>
      </c>
      <c r="J15" s="20">
        <v>1.2541359179339009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/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19">
        <v>0</v>
      </c>
      <c r="GL15" s="19">
        <f t="shared" si="0"/>
        <v>258.9759722222222</v>
      </c>
      <c r="GM15" s="37"/>
      <c r="GN15" s="37"/>
      <c r="GO15" s="37"/>
      <c r="GP15" s="37"/>
      <c r="GQ15" s="37"/>
      <c r="GR15" s="37"/>
      <c r="GS15" s="37"/>
      <c r="GT15" s="37"/>
      <c r="GU15" s="37"/>
      <c r="GV15" s="37"/>
    </row>
    <row r="16" spans="1:205">
      <c r="A16" s="15">
        <v>14</v>
      </c>
      <c r="B16" s="18" t="s">
        <v>375</v>
      </c>
      <c r="C16" s="19">
        <v>10.417376195584172</v>
      </c>
      <c r="D16" s="19">
        <v>4.6724155269509291</v>
      </c>
      <c r="E16" s="19">
        <v>5.7449606686332428</v>
      </c>
      <c r="F16" s="20">
        <v>1.2295483215257232</v>
      </c>
      <c r="G16" s="19"/>
      <c r="H16" s="19">
        <v>2.0728188969339434</v>
      </c>
      <c r="I16" s="19">
        <v>2.5995966300169857</v>
      </c>
      <c r="J16" s="20">
        <v>1.2541359179339002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/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19">
        <v>0</v>
      </c>
      <c r="GL16" s="19">
        <f t="shared" si="0"/>
        <v>10.417376195584172</v>
      </c>
      <c r="GM16" s="37"/>
      <c r="GN16" s="37"/>
      <c r="GO16" s="37"/>
      <c r="GP16" s="37"/>
      <c r="GQ16" s="37"/>
      <c r="GR16" s="37"/>
      <c r="GS16" s="37"/>
      <c r="GT16" s="37"/>
      <c r="GU16" s="37"/>
      <c r="GV16" s="37"/>
    </row>
    <row r="17" spans="1:204">
      <c r="A17" s="15"/>
      <c r="B17" s="21"/>
      <c r="G17" s="22"/>
      <c r="K17" s="22"/>
      <c r="L17" s="22"/>
      <c r="DJ17" s="19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</row>
    <row r="18" spans="1:204">
      <c r="A18" s="15"/>
      <c r="B18" s="16" t="s">
        <v>376</v>
      </c>
      <c r="G18" s="23"/>
      <c r="K18" s="23"/>
      <c r="L18" s="23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</row>
    <row r="19" spans="1:204">
      <c r="A19" s="15"/>
      <c r="B19" s="24" t="s">
        <v>377</v>
      </c>
      <c r="C19" s="25">
        <v>20145.10166426668</v>
      </c>
      <c r="D19" s="25">
        <v>19431.139851904347</v>
      </c>
      <c r="E19" s="25">
        <v>713.96181236233315</v>
      </c>
      <c r="F19" s="26">
        <v>3.6743177075757673E-2</v>
      </c>
      <c r="G19" s="27"/>
      <c r="H19" s="25">
        <v>17663.254802331503</v>
      </c>
      <c r="I19" s="25">
        <v>1767.8850495728439</v>
      </c>
      <c r="J19" s="26">
        <v>0.10008829456162789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/>
      <c r="FY19" s="25">
        <v>0</v>
      </c>
      <c r="FZ19" s="25">
        <v>0</v>
      </c>
      <c r="GA19" s="25">
        <v>0</v>
      </c>
      <c r="GB19" s="25">
        <v>0</v>
      </c>
      <c r="GC19" s="25">
        <v>0</v>
      </c>
      <c r="GD19" s="25">
        <v>0</v>
      </c>
      <c r="GE19" s="25">
        <v>0</v>
      </c>
      <c r="GF19" s="25">
        <v>0</v>
      </c>
      <c r="GG19" s="25">
        <v>0</v>
      </c>
      <c r="GH19" s="25">
        <v>0</v>
      </c>
      <c r="GI19" s="25">
        <v>0</v>
      </c>
      <c r="GJ19" s="25">
        <v>0</v>
      </c>
      <c r="GK19" s="25">
        <v>0</v>
      </c>
      <c r="GL19" s="25">
        <f t="shared" si="0"/>
        <v>20145.10166426668</v>
      </c>
      <c r="GM19" s="37"/>
      <c r="GN19" s="37"/>
      <c r="GO19" s="37"/>
      <c r="GP19" s="37"/>
      <c r="GQ19" s="37"/>
      <c r="GR19" s="37"/>
      <c r="GS19" s="37"/>
      <c r="GT19" s="37"/>
      <c r="GU19" s="37"/>
      <c r="GV19" s="37"/>
    </row>
    <row r="20" spans="1:204">
      <c r="A20" s="15"/>
      <c r="B20" s="18" t="s">
        <v>378</v>
      </c>
      <c r="C20" s="19">
        <v>6196.1183922789151</v>
      </c>
      <c r="D20" s="19">
        <v>6017.1557189700061</v>
      </c>
      <c r="E20" s="19">
        <v>178.96267330890896</v>
      </c>
      <c r="F20" s="20">
        <v>2.9742071115876508E-2</v>
      </c>
      <c r="G20" s="19"/>
      <c r="H20" s="19">
        <v>6550.6251794257269</v>
      </c>
      <c r="I20" s="19">
        <v>-533.46946045572076</v>
      </c>
      <c r="J20" s="20">
        <v>-8.1437946126309793E-2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/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f t="shared" si="0"/>
        <v>6196.1183922789151</v>
      </c>
      <c r="GM20" s="37"/>
      <c r="GN20" s="37"/>
      <c r="GO20" s="37"/>
      <c r="GP20" s="37"/>
      <c r="GQ20" s="37"/>
      <c r="GR20" s="37"/>
      <c r="GS20" s="37"/>
      <c r="GT20" s="37"/>
      <c r="GU20" s="37"/>
      <c r="GV20" s="37"/>
    </row>
    <row r="21" spans="1:204">
      <c r="A21" s="15"/>
      <c r="B21" s="18" t="s">
        <v>379</v>
      </c>
      <c r="C21" s="19">
        <v>8242.780012297133</v>
      </c>
      <c r="D21" s="19">
        <v>7895.0865079255509</v>
      </c>
      <c r="E21" s="19">
        <v>347.69350437158209</v>
      </c>
      <c r="F21" s="20">
        <v>4.4039226678839673E-2</v>
      </c>
      <c r="G21" s="19"/>
      <c r="H21" s="19">
        <v>5299.035080242289</v>
      </c>
      <c r="I21" s="19">
        <v>2596.0514276832619</v>
      </c>
      <c r="J21" s="20">
        <v>0.48991021730782014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/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f t="shared" si="0"/>
        <v>8242.780012297133</v>
      </c>
      <c r="GM21" s="37"/>
      <c r="GN21" s="37"/>
      <c r="GO21" s="37"/>
      <c r="GP21" s="37"/>
      <c r="GQ21" s="37"/>
      <c r="GR21" s="37"/>
      <c r="GS21" s="37"/>
      <c r="GT21" s="37"/>
      <c r="GU21" s="37"/>
      <c r="GV21" s="37"/>
    </row>
    <row r="22" spans="1:204">
      <c r="A22" s="15"/>
      <c r="B22" s="18" t="s">
        <v>380</v>
      </c>
      <c r="C22" s="19">
        <v>24.686238943000003</v>
      </c>
      <c r="D22" s="19">
        <v>44.863413946000009</v>
      </c>
      <c r="E22" s="19">
        <v>-20.177175003000006</v>
      </c>
      <c r="F22" s="20">
        <v>-0.44974675862354851</v>
      </c>
      <c r="G22" s="19"/>
      <c r="H22" s="19">
        <v>144.96402915199997</v>
      </c>
      <c r="I22" s="19">
        <v>-100.10061520599996</v>
      </c>
      <c r="J22" s="20">
        <v>-0.69052037109868747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/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f t="shared" si="0"/>
        <v>24.686238943000003</v>
      </c>
      <c r="GM22" s="37"/>
      <c r="GN22" s="37"/>
      <c r="GO22" s="37"/>
      <c r="GP22" s="37"/>
      <c r="GQ22" s="37"/>
      <c r="GR22" s="37"/>
      <c r="GS22" s="37"/>
      <c r="GT22" s="37"/>
      <c r="GU22" s="37"/>
      <c r="GV22" s="37"/>
    </row>
    <row r="23" spans="1:204">
      <c r="A23" s="15">
        <v>8</v>
      </c>
      <c r="B23" s="18" t="s">
        <v>381</v>
      </c>
      <c r="C23" s="19">
        <v>2145.6041828072835</v>
      </c>
      <c r="D23" s="19">
        <v>2112.7034038937472</v>
      </c>
      <c r="E23" s="19">
        <v>32.900778913536215</v>
      </c>
      <c r="F23" s="20">
        <v>1.5572833769709244E-2</v>
      </c>
      <c r="G23" s="19"/>
      <c r="H23" s="19">
        <v>2812.1148789444983</v>
      </c>
      <c r="I23" s="19">
        <v>-699.41147505075105</v>
      </c>
      <c r="J23" s="20">
        <v>-0.24871369241973101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/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f t="shared" si="0"/>
        <v>2145.6041828072835</v>
      </c>
      <c r="GM23" s="37"/>
      <c r="GN23" s="37"/>
      <c r="GO23" s="37"/>
      <c r="GP23" s="37"/>
      <c r="GQ23" s="37"/>
      <c r="GR23" s="37"/>
      <c r="GS23" s="37"/>
      <c r="GT23" s="37"/>
      <c r="GU23" s="37"/>
      <c r="GV23" s="37"/>
    </row>
    <row r="24" spans="1:204">
      <c r="A24" s="15">
        <v>2</v>
      </c>
      <c r="B24" s="18" t="s">
        <v>382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/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f t="shared" si="0"/>
        <v>0</v>
      </c>
      <c r="GM24" s="37"/>
      <c r="GN24" s="37"/>
      <c r="GO24" s="37"/>
      <c r="GP24" s="37"/>
      <c r="GQ24" s="37"/>
      <c r="GR24" s="37"/>
      <c r="GS24" s="37"/>
      <c r="GT24" s="37"/>
      <c r="GU24" s="37"/>
      <c r="GV24" s="37"/>
    </row>
    <row r="25" spans="1:204">
      <c r="A25" s="15">
        <v>3</v>
      </c>
      <c r="B25" s="18" t="s">
        <v>383</v>
      </c>
      <c r="C25" s="19">
        <v>1433.2611728284221</v>
      </c>
      <c r="D25" s="19">
        <v>1470.6320540948143</v>
      </c>
      <c r="E25" s="19">
        <v>-37.370881266392189</v>
      </c>
      <c r="F25" s="20">
        <v>-2.5411442081883808E-2</v>
      </c>
      <c r="G25" s="19"/>
      <c r="H25" s="19">
        <v>1244.6407469531687</v>
      </c>
      <c r="I25" s="19">
        <v>225.99130714164562</v>
      </c>
      <c r="J25" s="20">
        <v>0.18157151587304482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/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f t="shared" si="0"/>
        <v>1433.2611728284221</v>
      </c>
      <c r="GM25" s="37"/>
      <c r="GN25" s="37"/>
      <c r="GO25" s="37"/>
      <c r="GP25" s="37"/>
      <c r="GQ25" s="37"/>
      <c r="GR25" s="37"/>
      <c r="GS25" s="37"/>
      <c r="GT25" s="37"/>
      <c r="GU25" s="37"/>
      <c r="GV25" s="37"/>
    </row>
    <row r="26" spans="1:204" hidden="1" outlineLevel="1">
      <c r="A26" s="15">
        <v>4</v>
      </c>
      <c r="B26" s="18" t="s">
        <v>384</v>
      </c>
      <c r="C26" s="19">
        <v>1183.8084819521682</v>
      </c>
      <c r="D26" s="19">
        <v>1207.1042216055284</v>
      </c>
      <c r="E26" s="19">
        <v>-23.295739653360215</v>
      </c>
      <c r="F26" s="20">
        <v>-1.9298863541687677E-2</v>
      </c>
      <c r="H26" s="19">
        <v>1139.1253062832589</v>
      </c>
      <c r="I26" s="19">
        <v>67.978915322269586</v>
      </c>
      <c r="J26" s="20">
        <v>5.9676415708884017E-2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/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19">
        <v>0</v>
      </c>
      <c r="GL26" s="19">
        <f t="shared" si="0"/>
        <v>1183.8084819521682</v>
      </c>
      <c r="GM26" s="37"/>
      <c r="GN26" s="37"/>
      <c r="GO26" s="37"/>
      <c r="GP26" s="37"/>
      <c r="GQ26" s="37"/>
      <c r="GR26" s="37"/>
      <c r="GS26" s="37"/>
      <c r="GT26" s="37"/>
      <c r="GU26" s="37"/>
      <c r="GV26" s="37"/>
    </row>
    <row r="27" spans="1:204" hidden="1" outlineLevel="1">
      <c r="A27" s="15">
        <v>5</v>
      </c>
      <c r="B27" s="18" t="s">
        <v>385</v>
      </c>
      <c r="C27" s="19">
        <v>737.10101604475824</v>
      </c>
      <c r="D27" s="19">
        <v>485.51411923434011</v>
      </c>
      <c r="E27" s="19">
        <v>251.58689681041812</v>
      </c>
      <c r="F27" s="20">
        <v>0.51818657139605495</v>
      </c>
      <c r="H27" s="19">
        <v>305.08866327785921</v>
      </c>
      <c r="I27" s="19">
        <v>180.4254559564809</v>
      </c>
      <c r="J27" s="20">
        <v>0.59138695623101079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/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19">
        <v>0</v>
      </c>
      <c r="GL27" s="19">
        <f t="shared" si="0"/>
        <v>737.10101604475824</v>
      </c>
      <c r="GM27" s="37"/>
      <c r="GN27" s="37"/>
      <c r="GO27" s="37"/>
      <c r="GP27" s="37"/>
      <c r="GQ27" s="37"/>
      <c r="GR27" s="37"/>
      <c r="GS27" s="37"/>
      <c r="GT27" s="37"/>
      <c r="GU27" s="37"/>
      <c r="GV27" s="37"/>
    </row>
    <row r="28" spans="1:204" hidden="1" outlineLevel="1">
      <c r="A28" s="15">
        <v>6</v>
      </c>
      <c r="B28" s="18" t="s">
        <v>386</v>
      </c>
      <c r="C28" s="19">
        <v>181.74216711500006</v>
      </c>
      <c r="D28" s="19">
        <v>198.08041223435598</v>
      </c>
      <c r="E28" s="19">
        <v>-16.338245119355918</v>
      </c>
      <c r="F28" s="20">
        <v>-8.2482891342257295E-2</v>
      </c>
      <c r="H28" s="19">
        <v>167.66091805270196</v>
      </c>
      <c r="I28" s="19">
        <v>30.419494181654017</v>
      </c>
      <c r="J28" s="20">
        <v>0.18143461538300809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/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f t="shared" si="0"/>
        <v>181.74216711500006</v>
      </c>
      <c r="GM28" s="37"/>
      <c r="GN28" s="37"/>
      <c r="GO28" s="37"/>
      <c r="GP28" s="37"/>
      <c r="GQ28" s="37"/>
      <c r="GR28" s="37"/>
      <c r="GS28" s="37"/>
      <c r="GT28" s="37"/>
      <c r="GU28" s="37"/>
      <c r="GV28" s="37"/>
    </row>
    <row r="29" spans="1:204" collapsed="1">
      <c r="A29" s="15">
        <v>7</v>
      </c>
      <c r="B29" s="18" t="s">
        <v>387</v>
      </c>
      <c r="C29" s="19">
        <v>2102.6516651119264</v>
      </c>
      <c r="D29" s="19">
        <v>1890.6987530742247</v>
      </c>
      <c r="E29" s="19">
        <v>211.95291203770171</v>
      </c>
      <c r="F29" s="20">
        <v>0.11210295225142136</v>
      </c>
      <c r="G29" s="19"/>
      <c r="H29" s="19">
        <v>1611.87488761382</v>
      </c>
      <c r="I29" s="19">
        <v>278.8238654604047</v>
      </c>
      <c r="J29" s="20">
        <v>0.17298108407977539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/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f t="shared" si="0"/>
        <v>2102.6516651119264</v>
      </c>
      <c r="GM29" s="37"/>
      <c r="GN29" s="37"/>
      <c r="GO29" s="37"/>
      <c r="GP29" s="37"/>
      <c r="GQ29" s="37"/>
      <c r="GR29" s="37"/>
      <c r="GS29" s="37"/>
      <c r="GT29" s="37"/>
      <c r="GU29" s="37"/>
      <c r="GV29" s="37"/>
    </row>
    <row r="30" spans="1:204">
      <c r="A30" s="15"/>
      <c r="B30" s="21"/>
      <c r="G30" s="19"/>
      <c r="K30" s="19"/>
      <c r="L30" s="19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</row>
    <row r="31" spans="1:204">
      <c r="A31" s="15"/>
      <c r="B31" s="16" t="s">
        <v>388</v>
      </c>
      <c r="C31" s="238"/>
      <c r="D31" s="256"/>
      <c r="E31" s="28" t="s">
        <v>389</v>
      </c>
      <c r="G31" s="19"/>
      <c r="H31" s="20"/>
      <c r="I31" s="28" t="s">
        <v>389</v>
      </c>
      <c r="K31" s="19"/>
      <c r="L31" s="19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</row>
    <row r="32" spans="1:204">
      <c r="A32" s="15"/>
      <c r="B32" s="18" t="s">
        <v>378</v>
      </c>
      <c r="C32" s="20">
        <v>0.30757444144695339</v>
      </c>
      <c r="D32" s="20">
        <v>0.30966560710437663</v>
      </c>
      <c r="E32" s="19">
        <v>-0.20911656574232329</v>
      </c>
      <c r="F32" s="20">
        <v>0</v>
      </c>
      <c r="G32" s="20"/>
      <c r="H32" s="20">
        <v>0.37086172694293362</v>
      </c>
      <c r="I32" s="19">
        <v>-6.1196119838556999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/>
      <c r="FY32" s="20">
        <v>0</v>
      </c>
      <c r="FZ32" s="20">
        <v>0</v>
      </c>
      <c r="GA32" s="20">
        <v>0</v>
      </c>
      <c r="GB32" s="20">
        <v>0</v>
      </c>
      <c r="GC32" s="20">
        <v>0</v>
      </c>
      <c r="GD32" s="20">
        <v>0</v>
      </c>
      <c r="GE32" s="20">
        <v>0</v>
      </c>
      <c r="GF32" s="20">
        <v>0</v>
      </c>
      <c r="GG32" s="20">
        <v>0</v>
      </c>
      <c r="GH32" s="20">
        <v>0</v>
      </c>
      <c r="GI32" s="20">
        <v>0</v>
      </c>
      <c r="GJ32" s="20">
        <v>0</v>
      </c>
      <c r="GK32" s="20">
        <v>0</v>
      </c>
      <c r="GL32" s="20">
        <f t="shared" si="0"/>
        <v>0.30757444144695339</v>
      </c>
      <c r="GM32" s="37"/>
      <c r="GN32" s="37"/>
      <c r="GO32" s="37"/>
      <c r="GP32" s="37"/>
      <c r="GQ32" s="37"/>
      <c r="GR32" s="37"/>
      <c r="GS32" s="37"/>
      <c r="GT32" s="37"/>
      <c r="GU32" s="37"/>
      <c r="GV32" s="37"/>
    </row>
    <row r="33" spans="1:204">
      <c r="A33" s="15"/>
      <c r="B33" s="18" t="s">
        <v>379</v>
      </c>
      <c r="C33" s="20">
        <v>0.40917043506005984</v>
      </c>
      <c r="D33" s="20">
        <v>0.40631103311995326</v>
      </c>
      <c r="E33" s="19">
        <v>0.28594019401065873</v>
      </c>
      <c r="F33" s="20">
        <v>0</v>
      </c>
      <c r="G33" s="20"/>
      <c r="H33" s="20">
        <v>0.30000331986055201</v>
      </c>
      <c r="I33" s="19">
        <v>10.630771325940124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/>
      <c r="FY33" s="20">
        <v>0</v>
      </c>
      <c r="FZ33" s="20">
        <v>0</v>
      </c>
      <c r="GA33" s="20">
        <v>0</v>
      </c>
      <c r="GB33" s="20">
        <v>0</v>
      </c>
      <c r="GC33" s="20">
        <v>0</v>
      </c>
      <c r="GD33" s="20">
        <v>0</v>
      </c>
      <c r="GE33" s="20">
        <v>0</v>
      </c>
      <c r="GF33" s="20">
        <v>0</v>
      </c>
      <c r="GG33" s="20">
        <v>0</v>
      </c>
      <c r="GH33" s="20">
        <v>0</v>
      </c>
      <c r="GI33" s="20">
        <v>0</v>
      </c>
      <c r="GJ33" s="20">
        <v>0</v>
      </c>
      <c r="GK33" s="20">
        <v>0</v>
      </c>
      <c r="GL33" s="20">
        <f t="shared" si="0"/>
        <v>0.40917043506005984</v>
      </c>
      <c r="GM33" s="37"/>
      <c r="GN33" s="37"/>
      <c r="GO33" s="37"/>
      <c r="GP33" s="37"/>
      <c r="GQ33" s="37"/>
      <c r="GR33" s="37"/>
      <c r="GS33" s="37"/>
      <c r="GT33" s="37"/>
      <c r="GU33" s="37"/>
      <c r="GV33" s="37"/>
    </row>
    <row r="34" spans="1:204">
      <c r="A34" s="15"/>
      <c r="B34" s="18" t="s">
        <v>380</v>
      </c>
      <c r="C34" s="20">
        <v>1.2254214128285278E-3</v>
      </c>
      <c r="D34" s="20">
        <v>2.3088410812710596E-3</v>
      </c>
      <c r="E34" s="19">
        <v>-0.10834196684425318</v>
      </c>
      <c r="F34" s="20">
        <v>0</v>
      </c>
      <c r="G34" s="20"/>
      <c r="H34" s="20">
        <v>8.2070960745504896E-3</v>
      </c>
      <c r="I34" s="19">
        <v>-0.58982549932794293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/>
      <c r="FY34" s="20">
        <v>0</v>
      </c>
      <c r="FZ34" s="20">
        <v>0</v>
      </c>
      <c r="GA34" s="20">
        <v>0</v>
      </c>
      <c r="GB34" s="20">
        <v>0</v>
      </c>
      <c r="GC34" s="20">
        <v>0</v>
      </c>
      <c r="GD34" s="20">
        <v>0</v>
      </c>
      <c r="GE34" s="20">
        <v>0</v>
      </c>
      <c r="GF34" s="20">
        <v>0</v>
      </c>
      <c r="GG34" s="20">
        <v>0</v>
      </c>
      <c r="GH34" s="20">
        <v>0</v>
      </c>
      <c r="GI34" s="20">
        <v>0</v>
      </c>
      <c r="GJ34" s="20">
        <v>0</v>
      </c>
      <c r="GK34" s="20">
        <v>0</v>
      </c>
      <c r="GL34" s="20">
        <f t="shared" si="0"/>
        <v>1.2254214128285278E-3</v>
      </c>
      <c r="GM34" s="37"/>
      <c r="GN34" s="37"/>
      <c r="GO34" s="37"/>
      <c r="GP34" s="37"/>
      <c r="GQ34" s="37"/>
      <c r="GR34" s="37"/>
      <c r="GS34" s="37"/>
      <c r="GT34" s="37"/>
      <c r="GU34" s="37"/>
      <c r="GV34" s="37"/>
    </row>
    <row r="35" spans="1:204">
      <c r="A35" s="15"/>
      <c r="B35" s="18" t="s">
        <v>381</v>
      </c>
      <c r="C35" s="20">
        <v>0.10650748844882474</v>
      </c>
      <c r="D35" s="20">
        <v>0.10872771335062426</v>
      </c>
      <c r="E35" s="19">
        <v>-0.22202249017995168</v>
      </c>
      <c r="F35" s="20">
        <v>0</v>
      </c>
      <c r="G35" s="20"/>
      <c r="H35" s="20">
        <v>0.15920706067000215</v>
      </c>
      <c r="I35" s="19">
        <v>-5.0479347319377892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/>
      <c r="FY35" s="20">
        <v>0</v>
      </c>
      <c r="FZ35" s="20">
        <v>0</v>
      </c>
      <c r="GA35" s="20">
        <v>0</v>
      </c>
      <c r="GB35" s="20">
        <v>0</v>
      </c>
      <c r="GC35" s="20">
        <v>0</v>
      </c>
      <c r="GD35" s="20">
        <v>0</v>
      </c>
      <c r="GE35" s="20">
        <v>0</v>
      </c>
      <c r="GF35" s="20">
        <v>0</v>
      </c>
      <c r="GG35" s="20">
        <v>0</v>
      </c>
      <c r="GH35" s="20">
        <v>0</v>
      </c>
      <c r="GI35" s="20">
        <v>0</v>
      </c>
      <c r="GJ35" s="20">
        <v>0</v>
      </c>
      <c r="GK35" s="20">
        <v>0</v>
      </c>
      <c r="GL35" s="20">
        <f t="shared" si="0"/>
        <v>0.10650748844882474</v>
      </c>
      <c r="GM35" s="37"/>
      <c r="GN35" s="37"/>
      <c r="GO35" s="37"/>
      <c r="GP35" s="37"/>
      <c r="GQ35" s="37"/>
      <c r="GR35" s="37"/>
      <c r="GS35" s="37"/>
      <c r="GT35" s="37"/>
      <c r="GU35" s="37"/>
      <c r="GV35" s="37"/>
    </row>
    <row r="36" spans="1:204">
      <c r="A36" s="15"/>
      <c r="B36" s="18" t="s">
        <v>382</v>
      </c>
      <c r="C36" s="20">
        <v>0</v>
      </c>
      <c r="D36" s="20">
        <v>0</v>
      </c>
      <c r="E36" s="19">
        <v>0</v>
      </c>
      <c r="F36" s="20">
        <v>0</v>
      </c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/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f t="shared" si="0"/>
        <v>0</v>
      </c>
      <c r="GM36" s="37"/>
      <c r="GN36" s="37"/>
      <c r="GO36" s="37"/>
      <c r="GP36" s="37"/>
      <c r="GQ36" s="37"/>
      <c r="GR36" s="37"/>
      <c r="GS36" s="37"/>
      <c r="GT36" s="37"/>
      <c r="GU36" s="37"/>
      <c r="GV36" s="37"/>
    </row>
    <row r="37" spans="1:204">
      <c r="A37" s="15"/>
      <c r="B37" s="18" t="s">
        <v>383</v>
      </c>
      <c r="C37" s="20">
        <v>7.1146882091478167E-2</v>
      </c>
      <c r="D37" s="20">
        <v>7.5684291570300502E-2</v>
      </c>
      <c r="E37" s="19">
        <v>-0.45374094788223351</v>
      </c>
      <c r="F37" s="20">
        <v>0</v>
      </c>
      <c r="G37" s="20"/>
      <c r="H37" s="20">
        <v>7.0464971540176127E-2</v>
      </c>
      <c r="I37" s="19">
        <v>0.52193200301243747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/>
      <c r="FY37" s="20">
        <v>0</v>
      </c>
      <c r="FZ37" s="20">
        <v>0</v>
      </c>
      <c r="GA37" s="20">
        <v>0</v>
      </c>
      <c r="GB37" s="20">
        <v>0</v>
      </c>
      <c r="GC37" s="20">
        <v>0</v>
      </c>
      <c r="GD37" s="20">
        <v>0</v>
      </c>
      <c r="GE37" s="20">
        <v>0</v>
      </c>
      <c r="GF37" s="20">
        <v>0</v>
      </c>
      <c r="GG37" s="20">
        <v>0</v>
      </c>
      <c r="GH37" s="20">
        <v>0</v>
      </c>
      <c r="GI37" s="20">
        <v>0</v>
      </c>
      <c r="GJ37" s="20">
        <v>0</v>
      </c>
      <c r="GK37" s="20">
        <v>0</v>
      </c>
      <c r="GL37" s="20">
        <f t="shared" si="0"/>
        <v>7.1146882091478167E-2</v>
      </c>
      <c r="GM37" s="37"/>
      <c r="GN37" s="37"/>
      <c r="GO37" s="37"/>
      <c r="GP37" s="37"/>
      <c r="GQ37" s="37"/>
      <c r="GR37" s="37"/>
      <c r="GS37" s="37"/>
      <c r="GT37" s="37"/>
      <c r="GU37" s="37"/>
      <c r="GV37" s="37"/>
    </row>
    <row r="38" spans="1:204">
      <c r="A38" s="15"/>
      <c r="B38" s="18" t="s">
        <v>384</v>
      </c>
      <c r="C38" s="20">
        <v>5.8764085765424759E-2</v>
      </c>
      <c r="D38" s="20">
        <v>6.2122151906967328E-2</v>
      </c>
      <c r="E38" s="19">
        <v>-0.33580661415425694</v>
      </c>
      <c r="F38" s="1">
        <v>0</v>
      </c>
      <c r="H38" s="20">
        <v>6.449124575459883E-2</v>
      </c>
      <c r="I38" s="19">
        <v>-0.23690938476315024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/>
      <c r="FY38" s="20">
        <v>0</v>
      </c>
      <c r="FZ38" s="20">
        <v>0</v>
      </c>
      <c r="GA38" s="20">
        <v>0</v>
      </c>
      <c r="GB38" s="20">
        <v>0</v>
      </c>
      <c r="GC38" s="20">
        <v>0</v>
      </c>
      <c r="GD38" s="20">
        <v>0</v>
      </c>
      <c r="GE38" s="20">
        <v>0</v>
      </c>
      <c r="GF38" s="20">
        <v>0</v>
      </c>
      <c r="GG38" s="20">
        <v>0</v>
      </c>
      <c r="GH38" s="20">
        <v>0</v>
      </c>
      <c r="GI38" s="20">
        <v>0</v>
      </c>
      <c r="GJ38" s="20">
        <v>0</v>
      </c>
      <c r="GK38" s="20">
        <v>0</v>
      </c>
      <c r="GL38" s="20">
        <f t="shared" si="0"/>
        <v>5.8764085765424759E-2</v>
      </c>
      <c r="GM38" s="37"/>
      <c r="GN38" s="37"/>
      <c r="GO38" s="37"/>
      <c r="GP38" s="37"/>
      <c r="GQ38" s="37"/>
      <c r="GR38" s="37"/>
      <c r="GS38" s="37"/>
      <c r="GT38" s="37"/>
      <c r="GU38" s="37"/>
      <c r="GV38" s="37"/>
    </row>
    <row r="39" spans="1:204">
      <c r="A39" s="15"/>
      <c r="B39" s="18" t="s">
        <v>385</v>
      </c>
      <c r="C39" s="20">
        <v>3.6589590280014607E-2</v>
      </c>
      <c r="D39" s="20">
        <v>2.4986394155706585E-2</v>
      </c>
      <c r="E39" s="19">
        <v>1.1603196124308022</v>
      </c>
      <c r="F39" s="1">
        <v>0</v>
      </c>
      <c r="H39" s="20">
        <v>1.7272505361672543E-2</v>
      </c>
      <c r="I39" s="19">
        <v>0.77138887940340417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/>
      <c r="FY39" s="20">
        <v>0</v>
      </c>
      <c r="FZ39" s="20">
        <v>0</v>
      </c>
      <c r="GA39" s="20">
        <v>0</v>
      </c>
      <c r="GB39" s="20">
        <v>0</v>
      </c>
      <c r="GC39" s="20">
        <v>0</v>
      </c>
      <c r="GD39" s="20">
        <v>0</v>
      </c>
      <c r="GE39" s="20">
        <v>0</v>
      </c>
      <c r="GF39" s="20">
        <v>0</v>
      </c>
      <c r="GG39" s="20">
        <v>0</v>
      </c>
      <c r="GH39" s="20">
        <v>0</v>
      </c>
      <c r="GI39" s="20">
        <v>0</v>
      </c>
      <c r="GJ39" s="20">
        <v>0</v>
      </c>
      <c r="GK39" s="20">
        <v>0</v>
      </c>
      <c r="GL39" s="20">
        <f t="shared" si="0"/>
        <v>3.6589590280014607E-2</v>
      </c>
      <c r="GM39" s="37"/>
      <c r="GN39" s="37"/>
      <c r="GO39" s="37"/>
      <c r="GP39" s="37"/>
      <c r="GQ39" s="37"/>
      <c r="GR39" s="37"/>
      <c r="GS39" s="37"/>
      <c r="GT39" s="37"/>
      <c r="GU39" s="37"/>
      <c r="GV39" s="37"/>
    </row>
    <row r="40" spans="1:204">
      <c r="A40" s="15"/>
      <c r="B40" s="18" t="s">
        <v>386</v>
      </c>
      <c r="C40" s="20">
        <v>9.0216554944159838E-3</v>
      </c>
      <c r="D40" s="20">
        <v>1.0193967710800205E-2</v>
      </c>
      <c r="E40" s="19">
        <v>-0.11723122163842213</v>
      </c>
      <c r="F40" s="19">
        <v>0</v>
      </c>
      <c r="G40" s="19"/>
      <c r="H40" s="20">
        <v>9.4920737955142432E-3</v>
      </c>
      <c r="I40" s="19">
        <v>7.0189391528596184E-2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/>
      <c r="FY40" s="20">
        <v>0</v>
      </c>
      <c r="FZ40" s="20">
        <v>0</v>
      </c>
      <c r="GA40" s="20">
        <v>0</v>
      </c>
      <c r="GB40" s="20">
        <v>0</v>
      </c>
      <c r="GC40" s="20">
        <v>0</v>
      </c>
      <c r="GD40" s="20">
        <v>0</v>
      </c>
      <c r="GE40" s="20">
        <v>0</v>
      </c>
      <c r="GF40" s="20">
        <v>0</v>
      </c>
      <c r="GG40" s="20">
        <v>0</v>
      </c>
      <c r="GH40" s="20">
        <v>0</v>
      </c>
      <c r="GI40" s="20">
        <v>0</v>
      </c>
      <c r="GJ40" s="20">
        <v>0</v>
      </c>
      <c r="GK40" s="20">
        <v>0</v>
      </c>
      <c r="GL40" s="20">
        <f t="shared" si="0"/>
        <v>9.0216554944159838E-3</v>
      </c>
      <c r="GM40" s="37"/>
      <c r="GN40" s="37"/>
      <c r="GO40" s="37"/>
      <c r="GP40" s="37"/>
      <c r="GQ40" s="37"/>
      <c r="GR40" s="37"/>
      <c r="GS40" s="37"/>
      <c r="GT40" s="37"/>
      <c r="GU40" s="37"/>
      <c r="GV40" s="37"/>
    </row>
    <row r="41" spans="1:204">
      <c r="A41" s="15"/>
      <c r="B41" s="18" t="s">
        <v>387</v>
      </c>
      <c r="C41" s="20">
        <v>0.10437533153985534</v>
      </c>
      <c r="D41" s="20">
        <v>9.7302513773474125E-2</v>
      </c>
      <c r="E41" s="19">
        <v>0.70728177663812175</v>
      </c>
      <c r="F41" s="20">
        <v>0</v>
      </c>
      <c r="G41" s="20"/>
      <c r="H41" s="20">
        <v>9.1255824911785605E-2</v>
      </c>
      <c r="I41" s="19">
        <v>0.60466888616885206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/>
      <c r="FY41" s="20">
        <v>0</v>
      </c>
      <c r="FZ41" s="20">
        <v>0</v>
      </c>
      <c r="GA41" s="20">
        <v>0</v>
      </c>
      <c r="GB41" s="20">
        <v>0</v>
      </c>
      <c r="GC41" s="20">
        <v>0</v>
      </c>
      <c r="GD41" s="20">
        <v>0</v>
      </c>
      <c r="GE41" s="20">
        <v>0</v>
      </c>
      <c r="GF41" s="20">
        <v>0</v>
      </c>
      <c r="GG41" s="20">
        <v>0</v>
      </c>
      <c r="GH41" s="20">
        <v>0</v>
      </c>
      <c r="GI41" s="20">
        <v>0</v>
      </c>
      <c r="GJ41" s="20">
        <v>0</v>
      </c>
      <c r="GK41" s="20">
        <v>0</v>
      </c>
      <c r="GL41" s="20">
        <f t="shared" si="0"/>
        <v>0.10437533153985534</v>
      </c>
      <c r="GM41" s="37"/>
      <c r="GN41" s="37"/>
      <c r="GO41" s="37"/>
      <c r="GP41" s="37"/>
      <c r="GQ41" s="37"/>
      <c r="GR41" s="37"/>
      <c r="GS41" s="37"/>
      <c r="GT41" s="37"/>
      <c r="GU41" s="37"/>
      <c r="GV41" s="37"/>
    </row>
    <row r="42" spans="1:204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>
        <f t="shared" si="0"/>
        <v>0</v>
      </c>
      <c r="GM42" s="37"/>
      <c r="GN42" s="37"/>
      <c r="GO42" s="37"/>
      <c r="GP42" s="37"/>
      <c r="GQ42" s="37"/>
      <c r="GR42" s="37"/>
      <c r="GS42" s="37"/>
      <c r="GT42" s="37"/>
      <c r="GU42" s="37"/>
      <c r="GV42" s="37"/>
    </row>
    <row r="43" spans="1:204">
      <c r="A43" s="15"/>
      <c r="B43" s="16" t="s">
        <v>390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69"/>
      <c r="FZ43" s="269"/>
      <c r="GA43" s="269"/>
      <c r="GB43" s="269"/>
      <c r="GC43" s="269"/>
      <c r="GD43" s="269"/>
      <c r="GE43" s="269"/>
      <c r="GF43" s="268"/>
      <c r="GG43" s="268"/>
      <c r="GH43" s="268"/>
      <c r="GI43" s="268"/>
      <c r="GJ43" s="269"/>
      <c r="GK43" s="269"/>
      <c r="GL43" s="269"/>
      <c r="GM43" s="37"/>
      <c r="GN43" s="37"/>
      <c r="GO43" s="37"/>
      <c r="GP43" s="37"/>
      <c r="GQ43" s="37"/>
      <c r="GR43" s="37"/>
      <c r="GS43" s="37"/>
      <c r="GT43" s="37"/>
      <c r="GU43" s="37"/>
      <c r="GV43" s="37"/>
    </row>
    <row r="44" spans="1:204">
      <c r="A44" s="15">
        <v>15</v>
      </c>
      <c r="B44" s="18" t="s">
        <v>391</v>
      </c>
      <c r="C44" s="19">
        <v>13.432652014795607</v>
      </c>
      <c r="D44" s="19">
        <v>9.358705224823785</v>
      </c>
      <c r="E44" s="19">
        <v>4.0739467899718225</v>
      </c>
      <c r="F44" s="20">
        <v>0.4353109422835284</v>
      </c>
      <c r="G44" s="19"/>
      <c r="H44" s="19">
        <v>6.8035496994322422</v>
      </c>
      <c r="I44" s="19">
        <v>2.5551555253915428</v>
      </c>
      <c r="J44" s="20">
        <v>0.37556211658228517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/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f t="shared" si="0"/>
        <v>13.432652014795607</v>
      </c>
      <c r="GM44" s="37"/>
      <c r="GN44" s="37"/>
      <c r="GO44" s="37"/>
      <c r="GP44" s="37"/>
      <c r="GQ44" s="37"/>
      <c r="GR44" s="37"/>
      <c r="GS44" s="37"/>
      <c r="GT44" s="37"/>
      <c r="GU44" s="37"/>
      <c r="GV44" s="37"/>
    </row>
    <row r="45" spans="1:204">
      <c r="A45" s="15">
        <v>16</v>
      </c>
      <c r="B45" s="18" t="s">
        <v>392</v>
      </c>
      <c r="C45" s="19">
        <v>9.7759263419362536</v>
      </c>
      <c r="D45" s="19">
        <v>9.5686452728615503</v>
      </c>
      <c r="E45" s="19">
        <v>0.20728106907470334</v>
      </c>
      <c r="F45" s="20">
        <v>2.1662530396292443E-2</v>
      </c>
      <c r="G45" s="19"/>
      <c r="H45" s="19">
        <v>9.3541252743451384</v>
      </c>
      <c r="I45" s="19">
        <v>0.2145199985164119</v>
      </c>
      <c r="J45" s="20">
        <v>2.2933197089498033E-2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/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19">
        <v>0</v>
      </c>
      <c r="GL45" s="19">
        <f t="shared" si="0"/>
        <v>9.7759263419362536</v>
      </c>
      <c r="GM45" s="37"/>
      <c r="GN45" s="37"/>
      <c r="GO45" s="37"/>
      <c r="GP45" s="37"/>
      <c r="GQ45" s="37"/>
      <c r="GR45" s="37"/>
      <c r="GS45" s="37"/>
      <c r="GT45" s="37"/>
      <c r="GU45" s="37"/>
      <c r="GV45" s="37"/>
    </row>
    <row r="46" spans="1:204">
      <c r="A46" s="15">
        <v>17</v>
      </c>
      <c r="B46" s="18" t="s">
        <v>393</v>
      </c>
      <c r="C46" s="19">
        <v>0.67718965607448256</v>
      </c>
      <c r="D46" s="19">
        <v>0.69163000822819065</v>
      </c>
      <c r="E46" s="19">
        <v>-1.4440352153708091E-2</v>
      </c>
      <c r="F46" s="20">
        <v>-2.0878724147179804E-2</v>
      </c>
      <c r="G46" s="19"/>
      <c r="H46" s="19">
        <v>0.70950036240325554</v>
      </c>
      <c r="I46" s="19">
        <v>-1.7870354175064884E-2</v>
      </c>
      <c r="J46" s="20">
        <v>-2.5187237557615216E-2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/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f t="shared" si="0"/>
        <v>0.67718965607448256</v>
      </c>
      <c r="GM46" s="37"/>
      <c r="GN46" s="37"/>
      <c r="GO46" s="37"/>
      <c r="GP46" s="37"/>
      <c r="GQ46" s="37"/>
      <c r="GR46" s="37"/>
      <c r="GS46" s="37"/>
      <c r="GT46" s="37"/>
      <c r="GU46" s="37"/>
      <c r="GV46" s="37"/>
    </row>
    <row r="47" spans="1:204">
      <c r="A47" s="15">
        <v>18</v>
      </c>
      <c r="B47" s="18" t="s">
        <v>394</v>
      </c>
      <c r="C47" s="19">
        <v>2.4300885319713834</v>
      </c>
      <c r="D47" s="19">
        <v>3.0047727434889091</v>
      </c>
      <c r="E47" s="19">
        <v>-0.57468421151752569</v>
      </c>
      <c r="F47" s="20">
        <v>-0.19125713009838041</v>
      </c>
      <c r="G47" s="19"/>
      <c r="H47" s="19">
        <v>3.378209701797203</v>
      </c>
      <c r="I47" s="19">
        <v>-0.37343695830829393</v>
      </c>
      <c r="J47" s="20">
        <v>-0.11054285887274137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/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19">
        <v>0</v>
      </c>
      <c r="GL47" s="19">
        <f t="shared" si="0"/>
        <v>2.4300885319713834</v>
      </c>
      <c r="GM47" s="37"/>
      <c r="GN47" s="37"/>
      <c r="GO47" s="37"/>
      <c r="GP47" s="37"/>
      <c r="GQ47" s="37"/>
      <c r="GR47" s="37"/>
      <c r="GS47" s="37"/>
      <c r="GT47" s="37"/>
      <c r="GU47" s="37"/>
      <c r="GV47" s="37"/>
    </row>
    <row r="48" spans="1:204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27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37"/>
      <c r="GN48" s="37"/>
      <c r="GO48" s="37"/>
      <c r="GP48" s="37"/>
      <c r="GQ48" s="37"/>
      <c r="GR48" s="37"/>
      <c r="GS48" s="37"/>
      <c r="GT48" s="37"/>
      <c r="GU48" s="37"/>
      <c r="GV48" s="37"/>
    </row>
    <row r="49" spans="1:204">
      <c r="A49" s="15">
        <v>2</v>
      </c>
      <c r="B49" s="24" t="s">
        <v>395</v>
      </c>
      <c r="C49" s="31">
        <v>55.140991666666658</v>
      </c>
      <c r="D49" s="31">
        <v>57.221117063492066</v>
      </c>
      <c r="E49" s="31">
        <v>-2.0801253968254088</v>
      </c>
      <c r="F49" s="26">
        <v>-3.6352408054483087E-2</v>
      </c>
      <c r="G49" s="32"/>
      <c r="H49" s="31">
        <v>56.524533333333324</v>
      </c>
      <c r="I49" s="31">
        <v>0.69658373015874275</v>
      </c>
      <c r="J49" s="26">
        <v>1.2323564460955175E-2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/>
      <c r="FY49" s="31">
        <v>0</v>
      </c>
      <c r="FZ49" s="31">
        <v>0</v>
      </c>
      <c r="GA49" s="31">
        <v>0</v>
      </c>
      <c r="GB49" s="31">
        <v>0</v>
      </c>
      <c r="GC49" s="31">
        <v>0</v>
      </c>
      <c r="GD49" s="31">
        <v>0</v>
      </c>
      <c r="GE49" s="31">
        <v>0</v>
      </c>
      <c r="GF49" s="31">
        <v>0</v>
      </c>
      <c r="GG49" s="31">
        <v>0</v>
      </c>
      <c r="GH49" s="31">
        <v>0</v>
      </c>
      <c r="GI49" s="31">
        <v>0</v>
      </c>
      <c r="GJ49" s="31">
        <v>0</v>
      </c>
      <c r="GK49" s="31">
        <v>0</v>
      </c>
      <c r="GL49" s="31">
        <f t="shared" si="0"/>
        <v>55.140991666666658</v>
      </c>
      <c r="GM49" s="37"/>
      <c r="GN49" s="37"/>
      <c r="GO49" s="37"/>
      <c r="GP49" s="37"/>
      <c r="GQ49" s="37"/>
      <c r="GR49" s="37"/>
      <c r="GS49" s="37"/>
      <c r="GT49" s="37"/>
      <c r="GU49" s="37"/>
      <c r="GV49" s="37"/>
    </row>
    <row r="50" spans="1:204"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</row>
  </sheetData>
  <mergeCells count="6">
    <mergeCell ref="FY6:G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N48"/>
  <sheetViews>
    <sheetView showGridLines="0" zoomScale="120" zoomScaleNormal="120" workbookViewId="0">
      <pane xSplit="3" topLeftCell="BF1" activePane="topRight" state="frozen"/>
      <selection activeCell="BN4" sqref="BN4"/>
      <selection pane="topRight" activeCell="BL13" sqref="BL13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66" s="283" customFormat="1">
      <c r="B1" s="282"/>
      <c r="AV1" s="409"/>
    </row>
    <row r="2" spans="2:66" s="283" customFormat="1" ht="14.4">
      <c r="B2" s="282"/>
      <c r="C2" s="319" t="s">
        <v>327</v>
      </c>
      <c r="AV2" s="409"/>
    </row>
    <row r="3" spans="2:66" s="283" customFormat="1">
      <c r="B3" s="282"/>
      <c r="AV3" s="409"/>
    </row>
    <row r="4" spans="2:66" s="283" customFormat="1">
      <c r="B4" s="309" t="s">
        <v>320</v>
      </c>
      <c r="AV4" s="409"/>
    </row>
    <row r="5" spans="2:66" s="283" customFormat="1">
      <c r="B5" s="309" t="s">
        <v>321</v>
      </c>
      <c r="AV5" s="409"/>
    </row>
    <row r="6" spans="2:66" s="285" customFormat="1">
      <c r="B6" s="284" t="s">
        <v>212</v>
      </c>
      <c r="C6" s="284"/>
      <c r="AV6" s="410"/>
    </row>
    <row r="7" spans="2:66" s="285" customFormat="1">
      <c r="B7" s="286" t="s">
        <v>213</v>
      </c>
      <c r="C7" s="286"/>
      <c r="AV7" s="410"/>
    </row>
    <row r="8" spans="2:66" s="285" customFormat="1">
      <c r="B8" s="287"/>
      <c r="C8" s="287"/>
      <c r="AV8" s="410"/>
    </row>
    <row r="9" spans="2:66" ht="12.75" customHeight="1">
      <c r="B9" s="474" t="s">
        <v>214</v>
      </c>
      <c r="C9" s="477" t="s">
        <v>215</v>
      </c>
      <c r="D9" s="459" t="s">
        <v>307</v>
      </c>
      <c r="E9" s="460"/>
      <c r="F9" s="460"/>
      <c r="G9" s="461"/>
      <c r="H9" s="459" t="s">
        <v>308</v>
      </c>
      <c r="I9" s="460"/>
      <c r="J9" s="460"/>
      <c r="K9" s="461"/>
      <c r="L9" s="459" t="s">
        <v>309</v>
      </c>
      <c r="M9" s="460"/>
      <c r="N9" s="460"/>
      <c r="O9" s="461"/>
      <c r="P9" s="459" t="s">
        <v>310</v>
      </c>
      <c r="Q9" s="460"/>
      <c r="R9" s="460"/>
      <c r="S9" s="461"/>
      <c r="T9" s="459" t="s">
        <v>311</v>
      </c>
      <c r="U9" s="460"/>
      <c r="V9" s="460"/>
      <c r="W9" s="461"/>
      <c r="X9" s="459" t="s">
        <v>312</v>
      </c>
      <c r="Y9" s="460"/>
      <c r="Z9" s="460"/>
      <c r="AA9" s="461"/>
      <c r="AB9" s="459" t="s">
        <v>322</v>
      </c>
      <c r="AC9" s="460"/>
      <c r="AD9" s="460"/>
      <c r="AE9" s="461"/>
      <c r="AF9" s="459">
        <v>44470</v>
      </c>
      <c r="AG9" s="460"/>
      <c r="AH9" s="460"/>
      <c r="AI9" s="461"/>
      <c r="AJ9" s="448" t="s">
        <v>323</v>
      </c>
      <c r="AK9" s="449"/>
      <c r="AL9" s="449"/>
      <c r="AM9" s="449"/>
      <c r="AN9" s="449"/>
      <c r="AO9" s="449"/>
      <c r="AP9" s="448" t="s">
        <v>328</v>
      </c>
      <c r="AQ9" s="449"/>
      <c r="AR9" s="449"/>
      <c r="AS9" s="449"/>
      <c r="AT9" s="449"/>
      <c r="AU9" s="450"/>
      <c r="AV9" s="400"/>
      <c r="AW9" s="448" t="s">
        <v>352</v>
      </c>
      <c r="AX9" s="449"/>
      <c r="AY9" s="449"/>
      <c r="AZ9" s="449"/>
      <c r="BA9" s="449"/>
      <c r="BB9" s="450"/>
      <c r="BC9" s="448" t="s">
        <v>358</v>
      </c>
      <c r="BD9" s="449"/>
      <c r="BE9" s="449"/>
      <c r="BF9" s="449"/>
      <c r="BG9" s="449"/>
      <c r="BH9" s="450"/>
      <c r="BI9" s="448" t="s">
        <v>359</v>
      </c>
      <c r="BJ9" s="449"/>
      <c r="BK9" s="449"/>
      <c r="BL9" s="449"/>
      <c r="BM9" s="449"/>
      <c r="BN9" s="450"/>
    </row>
    <row r="10" spans="2:66" ht="12.75" customHeight="1">
      <c r="B10" s="475"/>
      <c r="C10" s="478"/>
      <c r="D10" s="457" t="s">
        <v>313</v>
      </c>
      <c r="E10" s="451"/>
      <c r="F10" s="458"/>
      <c r="G10" s="455" t="s">
        <v>217</v>
      </c>
      <c r="H10" s="457" t="s">
        <v>313</v>
      </c>
      <c r="I10" s="451"/>
      <c r="J10" s="458"/>
      <c r="K10" s="455" t="s">
        <v>217</v>
      </c>
      <c r="L10" s="457" t="s">
        <v>313</v>
      </c>
      <c r="M10" s="451"/>
      <c r="N10" s="458"/>
      <c r="O10" s="455" t="s">
        <v>217</v>
      </c>
      <c r="P10" s="457" t="s">
        <v>313</v>
      </c>
      <c r="Q10" s="451"/>
      <c r="R10" s="458"/>
      <c r="S10" s="455" t="s">
        <v>217</v>
      </c>
      <c r="T10" s="457" t="s">
        <v>313</v>
      </c>
      <c r="U10" s="451"/>
      <c r="V10" s="458"/>
      <c r="W10" s="455" t="s">
        <v>217</v>
      </c>
      <c r="X10" s="457" t="s">
        <v>313</v>
      </c>
      <c r="Y10" s="451"/>
      <c r="Z10" s="458"/>
      <c r="AA10" s="455" t="s">
        <v>217</v>
      </c>
      <c r="AB10" s="457" t="s">
        <v>313</v>
      </c>
      <c r="AC10" s="451"/>
      <c r="AD10" s="458"/>
      <c r="AE10" s="455" t="s">
        <v>217</v>
      </c>
      <c r="AF10" s="457" t="s">
        <v>313</v>
      </c>
      <c r="AG10" s="451"/>
      <c r="AH10" s="458"/>
      <c r="AI10" s="455" t="s">
        <v>217</v>
      </c>
      <c r="AJ10" s="457" t="s">
        <v>313</v>
      </c>
      <c r="AK10" s="451"/>
      <c r="AL10" s="458"/>
      <c r="AM10" s="468" t="s">
        <v>217</v>
      </c>
      <c r="AN10" s="453"/>
      <c r="AO10" s="453"/>
      <c r="AP10" s="451" t="s">
        <v>329</v>
      </c>
      <c r="AQ10" s="451"/>
      <c r="AR10" s="452"/>
      <c r="AS10" s="453" t="s">
        <v>217</v>
      </c>
      <c r="AT10" s="453"/>
      <c r="AU10" s="454"/>
      <c r="AV10" s="411"/>
      <c r="AW10" s="451" t="s">
        <v>329</v>
      </c>
      <c r="AX10" s="451"/>
      <c r="AY10" s="452"/>
      <c r="AZ10" s="453" t="s">
        <v>217</v>
      </c>
      <c r="BA10" s="453"/>
      <c r="BB10" s="454"/>
      <c r="BC10" s="451" t="s">
        <v>329</v>
      </c>
      <c r="BD10" s="451"/>
      <c r="BE10" s="452"/>
      <c r="BF10" s="453" t="s">
        <v>217</v>
      </c>
      <c r="BG10" s="453"/>
      <c r="BH10" s="454"/>
      <c r="BI10" s="451" t="s">
        <v>329</v>
      </c>
      <c r="BJ10" s="451"/>
      <c r="BK10" s="452"/>
      <c r="BL10" s="453" t="s">
        <v>217</v>
      </c>
      <c r="BM10" s="453"/>
      <c r="BN10" s="454"/>
    </row>
    <row r="11" spans="2:66" ht="12.75" customHeight="1">
      <c r="B11" s="476"/>
      <c r="C11" s="479"/>
      <c r="D11" s="302" t="s">
        <v>18</v>
      </c>
      <c r="E11" s="289" t="s">
        <v>19</v>
      </c>
      <c r="F11" s="289" t="s">
        <v>20</v>
      </c>
      <c r="G11" s="456"/>
      <c r="H11" s="302" t="s">
        <v>18</v>
      </c>
      <c r="I11" s="289" t="s">
        <v>19</v>
      </c>
      <c r="J11" s="289" t="s">
        <v>20</v>
      </c>
      <c r="K11" s="456"/>
      <c r="L11" s="302" t="s">
        <v>18</v>
      </c>
      <c r="M11" s="289" t="s">
        <v>19</v>
      </c>
      <c r="N11" s="289" t="s">
        <v>20</v>
      </c>
      <c r="O11" s="456"/>
      <c r="P11" s="302" t="s">
        <v>18</v>
      </c>
      <c r="Q11" s="289" t="s">
        <v>19</v>
      </c>
      <c r="R11" s="289" t="s">
        <v>20</v>
      </c>
      <c r="S11" s="456"/>
      <c r="T11" s="302" t="s">
        <v>18</v>
      </c>
      <c r="U11" s="289" t="s">
        <v>19</v>
      </c>
      <c r="V11" s="289" t="s">
        <v>20</v>
      </c>
      <c r="W11" s="456"/>
      <c r="X11" s="302" t="s">
        <v>18</v>
      </c>
      <c r="Y11" s="289" t="s">
        <v>19</v>
      </c>
      <c r="Z11" s="289" t="s">
        <v>20</v>
      </c>
      <c r="AA11" s="456"/>
      <c r="AB11" s="302" t="s">
        <v>18</v>
      </c>
      <c r="AC11" s="289" t="s">
        <v>19</v>
      </c>
      <c r="AD11" s="289" t="s">
        <v>20</v>
      </c>
      <c r="AE11" s="456"/>
      <c r="AF11" s="302" t="s">
        <v>18</v>
      </c>
      <c r="AG11" s="289" t="s">
        <v>19</v>
      </c>
      <c r="AH11" s="289" t="s">
        <v>20</v>
      </c>
      <c r="AI11" s="456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</row>
    <row r="12" spans="2:66">
      <c r="B12" s="469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</row>
    <row r="13" spans="2:66">
      <c r="B13" s="470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</row>
    <row r="14" spans="2:66">
      <c r="B14" s="470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</row>
    <row r="15" spans="2:66">
      <c r="B15" s="470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</row>
    <row r="16" spans="2:66">
      <c r="B16" s="470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</row>
    <row r="17" spans="2:66">
      <c r="B17" s="470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</row>
    <row r="18" spans="2:66">
      <c r="B18" s="470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</row>
    <row r="19" spans="2:66">
      <c r="B19" s="471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</row>
    <row r="20" spans="2:66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</row>
    <row r="21" spans="2:66">
      <c r="B21" s="472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</row>
    <row r="22" spans="2:66">
      <c r="B22" s="472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</row>
    <row r="23" spans="2:66">
      <c r="B23" s="472"/>
      <c r="C23" s="313" t="s">
        <v>223</v>
      </c>
      <c r="D23" s="290">
        <f t="shared" ref="D23:E26" si="4">D22</f>
        <v>10.46</v>
      </c>
      <c r="E23" s="290">
        <f t="shared" si="4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</row>
    <row r="24" spans="2:66">
      <c r="B24" s="472"/>
      <c r="C24" s="313" t="s">
        <v>224</v>
      </c>
      <c r="D24" s="290">
        <f t="shared" si="4"/>
        <v>10.46</v>
      </c>
      <c r="E24" s="290">
        <f t="shared" si="4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5">+X23</f>
        <v>12.02</v>
      </c>
      <c r="Y24" s="290">
        <f t="shared" si="5"/>
        <v>11.14</v>
      </c>
      <c r="Z24" s="290">
        <f t="shared" si="5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6">+AF23</f>
        <v>12.72</v>
      </c>
      <c r="AG24" s="290">
        <f t="shared" si="6"/>
        <v>11.95</v>
      </c>
      <c r="AH24" s="290">
        <f t="shared" si="6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7">AX23</f>
        <v>13.83</v>
      </c>
      <c r="AY24" s="327">
        <f t="shared" si="7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8">+BI23</f>
        <v>16.649999999999999</v>
      </c>
      <c r="BJ24" s="324">
        <f t="shared" si="8"/>
        <v>15.34</v>
      </c>
      <c r="BK24" s="327">
        <f t="shared" si="8"/>
        <v>16.22</v>
      </c>
      <c r="BL24" s="323">
        <v>11.88</v>
      </c>
      <c r="BM24" s="324">
        <v>10.93</v>
      </c>
      <c r="BN24" s="328">
        <v>11.1</v>
      </c>
    </row>
    <row r="25" spans="2:66">
      <c r="B25" s="472"/>
      <c r="C25" s="313" t="s">
        <v>225</v>
      </c>
      <c r="D25" s="290">
        <f t="shared" si="4"/>
        <v>10.46</v>
      </c>
      <c r="E25" s="290">
        <f t="shared" si="4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5"/>
        <v>12.02</v>
      </c>
      <c r="Y25" s="290">
        <f t="shared" si="5"/>
        <v>11.14</v>
      </c>
      <c r="Z25" s="290">
        <f t="shared" si="5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6"/>
        <v>12.72</v>
      </c>
      <c r="AG25" s="290">
        <f t="shared" si="6"/>
        <v>11.95</v>
      </c>
      <c r="AH25" s="290">
        <f t="shared" si="6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7"/>
        <v>13.83</v>
      </c>
      <c r="AY25" s="327">
        <f t="shared" si="7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8"/>
        <v>16.649999999999999</v>
      </c>
      <c r="BJ25" s="324">
        <f t="shared" si="8"/>
        <v>15.34</v>
      </c>
      <c r="BK25" s="327">
        <f t="shared" si="8"/>
        <v>16.22</v>
      </c>
      <c r="BL25" s="323">
        <v>14.22</v>
      </c>
      <c r="BM25" s="324">
        <v>13.26</v>
      </c>
      <c r="BN25" s="328">
        <v>13.43</v>
      </c>
    </row>
    <row r="26" spans="2:66">
      <c r="B26" s="473"/>
      <c r="C26" s="314" t="s">
        <v>226</v>
      </c>
      <c r="D26" s="290">
        <f t="shared" si="4"/>
        <v>10.46</v>
      </c>
      <c r="E26" s="290">
        <f t="shared" si="4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5"/>
        <v>12.02</v>
      </c>
      <c r="Y26" s="290">
        <f t="shared" si="5"/>
        <v>11.14</v>
      </c>
      <c r="Z26" s="290">
        <f t="shared" si="5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6"/>
        <v>12.72</v>
      </c>
      <c r="AG26" s="290">
        <f t="shared" si="6"/>
        <v>11.95</v>
      </c>
      <c r="AH26" s="290">
        <f t="shared" si="6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7"/>
        <v>13.83</v>
      </c>
      <c r="AY26" s="327">
        <f t="shared" si="7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8"/>
        <v>16.649999999999999</v>
      </c>
      <c r="BJ26" s="324">
        <f t="shared" si="8"/>
        <v>15.34</v>
      </c>
      <c r="BK26" s="327">
        <f t="shared" si="8"/>
        <v>16.22</v>
      </c>
      <c r="BL26" s="323">
        <v>14.38</v>
      </c>
      <c r="BM26" s="324">
        <v>13.43</v>
      </c>
      <c r="BN26" s="328">
        <v>13.59</v>
      </c>
    </row>
    <row r="27" spans="2:66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</row>
    <row r="28" spans="2:66">
      <c r="B28" s="462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</row>
    <row r="29" spans="2:66">
      <c r="B29" s="463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</row>
    <row r="30" spans="2:66">
      <c r="B30" s="464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</row>
    <row r="31" spans="2:66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</row>
    <row r="32" spans="2:66">
      <c r="B32" s="465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</row>
    <row r="33" spans="2:66">
      <c r="B33" s="466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</row>
    <row r="34" spans="2:66">
      <c r="B34" s="466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</row>
    <row r="35" spans="2:66">
      <c r="B35" s="467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</row>
    <row r="36" spans="2:66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</row>
    <row r="37" spans="2:66">
      <c r="B37" s="463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</row>
    <row r="38" spans="2:66">
      <c r="B38" s="463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</row>
    <row r="39" spans="2:66">
      <c r="B39" s="463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</row>
    <row r="40" spans="2:66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</row>
    <row r="41" spans="2:66">
      <c r="B41" s="466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</row>
    <row r="42" spans="2:66">
      <c r="B42" s="466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</row>
    <row r="43" spans="2:66">
      <c r="B43" s="466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</row>
    <row r="44" spans="2:66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</row>
    <row r="45" spans="2:66">
      <c r="B45" s="463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</row>
    <row r="46" spans="2:66">
      <c r="B46" s="463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</row>
    <row r="47" spans="2:66">
      <c r="B47" s="463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</row>
    <row r="48" spans="2:66">
      <c r="B48" s="463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</row>
  </sheetData>
  <mergeCells count="48">
    <mergeCell ref="BI9:BN9"/>
    <mergeCell ref="BI10:BK10"/>
    <mergeCell ref="BL10:BN10"/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B9:B11"/>
    <mergeCell ref="C9:C11"/>
    <mergeCell ref="AB9:AE9"/>
    <mergeCell ref="AF9:AI9"/>
    <mergeCell ref="AJ9:AO9"/>
    <mergeCell ref="B28:B30"/>
    <mergeCell ref="B32:B35"/>
    <mergeCell ref="AP10:AR10"/>
    <mergeCell ref="AS10:AU10"/>
    <mergeCell ref="S10:S11"/>
    <mergeCell ref="T10:V10"/>
    <mergeCell ref="W10:W11"/>
    <mergeCell ref="BC9:BH9"/>
    <mergeCell ref="BC10:BE10"/>
    <mergeCell ref="BF10:BH10"/>
    <mergeCell ref="AW9:BB9"/>
    <mergeCell ref="AW10:AY10"/>
    <mergeCell ref="AZ10:BB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315</v>
      </c>
    </row>
    <row r="2" spans="1:87">
      <c r="B2" s="167"/>
      <c r="C2" s="169" t="s">
        <v>212</v>
      </c>
      <c r="CC2" s="5" t="s">
        <v>324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6" t="s">
        <v>214</v>
      </c>
      <c r="C6" s="486" t="s">
        <v>215</v>
      </c>
      <c r="D6" s="480">
        <v>40179</v>
      </c>
      <c r="E6" s="481"/>
      <c r="F6" s="480">
        <v>40210</v>
      </c>
      <c r="G6" s="481"/>
      <c r="H6" s="480">
        <v>40238</v>
      </c>
      <c r="I6" s="481"/>
      <c r="J6" s="480">
        <v>40269</v>
      </c>
      <c r="K6" s="481"/>
      <c r="L6" s="480">
        <v>40299</v>
      </c>
      <c r="M6" s="481"/>
      <c r="N6" s="480">
        <v>40330</v>
      </c>
      <c r="O6" s="481"/>
      <c r="P6" s="480">
        <v>40360</v>
      </c>
      <c r="Q6" s="481"/>
      <c r="R6" s="480">
        <v>40391</v>
      </c>
      <c r="S6" s="481"/>
      <c r="T6" s="480">
        <v>40422</v>
      </c>
      <c r="U6" s="481"/>
      <c r="V6" s="480">
        <v>40452</v>
      </c>
      <c r="W6" s="481"/>
      <c r="X6" s="480">
        <v>40483</v>
      </c>
      <c r="Y6" s="481"/>
      <c r="Z6" s="480">
        <v>40513</v>
      </c>
      <c r="AA6" s="481"/>
      <c r="AB6" s="480">
        <v>40544</v>
      </c>
      <c r="AC6" s="481"/>
      <c r="AD6" s="480">
        <v>40575</v>
      </c>
      <c r="AE6" s="481"/>
      <c r="AF6" s="480">
        <v>40603</v>
      </c>
      <c r="AG6" s="481"/>
      <c r="AH6" s="480">
        <v>40634</v>
      </c>
      <c r="AI6" s="481"/>
      <c r="AJ6" s="480">
        <v>40664</v>
      </c>
      <c r="AK6" s="481"/>
      <c r="AL6" s="480">
        <v>40695</v>
      </c>
      <c r="AM6" s="481"/>
      <c r="AN6" s="480">
        <v>40725</v>
      </c>
      <c r="AO6" s="481"/>
      <c r="AP6" s="480">
        <v>40756</v>
      </c>
      <c r="AQ6" s="481"/>
      <c r="AR6" s="480">
        <v>40787</v>
      </c>
      <c r="AS6" s="481"/>
      <c r="AT6" s="480">
        <v>40817</v>
      </c>
      <c r="AU6" s="481"/>
      <c r="AV6" s="480">
        <v>40848</v>
      </c>
      <c r="AW6" s="481"/>
      <c r="AX6" s="480">
        <v>40878</v>
      </c>
      <c r="AY6" s="481"/>
      <c r="AZ6" s="480">
        <v>40909</v>
      </c>
      <c r="BA6" s="481"/>
      <c r="BB6" s="480">
        <v>40940</v>
      </c>
      <c r="BC6" s="481"/>
      <c r="BD6" s="480">
        <v>40969</v>
      </c>
      <c r="BE6" s="481"/>
      <c r="BF6" s="480">
        <v>41000</v>
      </c>
      <c r="BG6" s="481"/>
      <c r="BH6" s="480">
        <v>41030</v>
      </c>
      <c r="BI6" s="481"/>
      <c r="BJ6" s="480">
        <v>41061</v>
      </c>
      <c r="BK6" s="481"/>
      <c r="BL6" s="480">
        <v>41091</v>
      </c>
      <c r="BM6" s="481"/>
      <c r="BN6" s="480">
        <v>41122</v>
      </c>
      <c r="BO6" s="481"/>
      <c r="BP6" s="480">
        <v>41153</v>
      </c>
      <c r="BQ6" s="481"/>
      <c r="BR6" s="480">
        <v>41183</v>
      </c>
      <c r="BS6" s="481"/>
      <c r="BT6" s="480">
        <v>41214</v>
      </c>
      <c r="BU6" s="481"/>
      <c r="BV6" s="480">
        <v>41244</v>
      </c>
      <c r="BW6" s="481"/>
      <c r="BX6" s="480">
        <v>41275</v>
      </c>
      <c r="BY6" s="481"/>
      <c r="BZ6" s="480">
        <v>41306</v>
      </c>
      <c r="CA6" s="481"/>
      <c r="CB6" s="480">
        <v>41334</v>
      </c>
      <c r="CC6" s="481"/>
      <c r="CD6" s="480">
        <v>41365</v>
      </c>
      <c r="CE6" s="481"/>
      <c r="CF6" s="480">
        <v>41395</v>
      </c>
      <c r="CG6" s="481"/>
      <c r="CH6" s="480">
        <v>41426</v>
      </c>
      <c r="CI6" s="481"/>
    </row>
    <row r="7" spans="1:87" ht="12.75" customHeight="1">
      <c r="B7" s="486"/>
      <c r="C7" s="486"/>
      <c r="D7" s="482" t="s">
        <v>217</v>
      </c>
      <c r="E7" s="484" t="s">
        <v>216</v>
      </c>
      <c r="F7" s="482" t="s">
        <v>217</v>
      </c>
      <c r="G7" s="484" t="s">
        <v>216</v>
      </c>
      <c r="H7" s="482" t="s">
        <v>217</v>
      </c>
      <c r="I7" s="484" t="s">
        <v>216</v>
      </c>
      <c r="J7" s="482" t="s">
        <v>217</v>
      </c>
      <c r="K7" s="484" t="s">
        <v>216</v>
      </c>
      <c r="L7" s="482" t="s">
        <v>217</v>
      </c>
      <c r="M7" s="484" t="s">
        <v>216</v>
      </c>
      <c r="N7" s="482" t="s">
        <v>217</v>
      </c>
      <c r="O7" s="484" t="s">
        <v>216</v>
      </c>
      <c r="P7" s="482" t="s">
        <v>217</v>
      </c>
      <c r="Q7" s="484" t="s">
        <v>216</v>
      </c>
      <c r="R7" s="482" t="s">
        <v>217</v>
      </c>
      <c r="S7" s="484" t="s">
        <v>216</v>
      </c>
      <c r="T7" s="482" t="s">
        <v>217</v>
      </c>
      <c r="U7" s="484" t="s">
        <v>216</v>
      </c>
      <c r="V7" s="482" t="s">
        <v>217</v>
      </c>
      <c r="W7" s="484" t="s">
        <v>216</v>
      </c>
      <c r="X7" s="482" t="s">
        <v>217</v>
      </c>
      <c r="Y7" s="484" t="s">
        <v>216</v>
      </c>
      <c r="Z7" s="482" t="s">
        <v>217</v>
      </c>
      <c r="AA7" s="484" t="s">
        <v>216</v>
      </c>
      <c r="AB7" s="482" t="s">
        <v>217</v>
      </c>
      <c r="AC7" s="484" t="s">
        <v>216</v>
      </c>
      <c r="AD7" s="482" t="s">
        <v>217</v>
      </c>
      <c r="AE7" s="484" t="s">
        <v>216</v>
      </c>
      <c r="AF7" s="482" t="s">
        <v>217</v>
      </c>
      <c r="AG7" s="484" t="s">
        <v>216</v>
      </c>
      <c r="AH7" s="482" t="s">
        <v>217</v>
      </c>
      <c r="AI7" s="484" t="s">
        <v>216</v>
      </c>
      <c r="AJ7" s="482" t="s">
        <v>217</v>
      </c>
      <c r="AK7" s="484" t="s">
        <v>216</v>
      </c>
      <c r="AL7" s="482" t="s">
        <v>217</v>
      </c>
      <c r="AM7" s="484" t="s">
        <v>216</v>
      </c>
      <c r="AN7" s="482" t="s">
        <v>217</v>
      </c>
      <c r="AO7" s="484" t="s">
        <v>216</v>
      </c>
      <c r="AP7" s="482" t="s">
        <v>217</v>
      </c>
      <c r="AQ7" s="484" t="s">
        <v>216</v>
      </c>
      <c r="AR7" s="482" t="s">
        <v>217</v>
      </c>
      <c r="AS7" s="484" t="s">
        <v>216</v>
      </c>
      <c r="AT7" s="482" t="s">
        <v>217</v>
      </c>
      <c r="AU7" s="484" t="s">
        <v>216</v>
      </c>
      <c r="AV7" s="482" t="s">
        <v>217</v>
      </c>
      <c r="AW7" s="484" t="s">
        <v>216</v>
      </c>
      <c r="AX7" s="482" t="s">
        <v>217</v>
      </c>
      <c r="AY7" s="484" t="s">
        <v>216</v>
      </c>
      <c r="AZ7" s="482" t="s">
        <v>217</v>
      </c>
      <c r="BA7" s="484" t="s">
        <v>216</v>
      </c>
      <c r="BB7" s="482" t="s">
        <v>217</v>
      </c>
      <c r="BC7" s="484" t="s">
        <v>216</v>
      </c>
      <c r="BD7" s="482" t="s">
        <v>217</v>
      </c>
      <c r="BE7" s="484" t="s">
        <v>216</v>
      </c>
      <c r="BF7" s="482" t="s">
        <v>217</v>
      </c>
      <c r="BG7" s="484" t="s">
        <v>216</v>
      </c>
      <c r="BH7" s="482" t="s">
        <v>217</v>
      </c>
      <c r="BI7" s="484" t="s">
        <v>216</v>
      </c>
      <c r="BJ7" s="482" t="s">
        <v>217</v>
      </c>
      <c r="BK7" s="484" t="s">
        <v>216</v>
      </c>
      <c r="BL7" s="482" t="s">
        <v>217</v>
      </c>
      <c r="BM7" s="484" t="s">
        <v>216</v>
      </c>
      <c r="BN7" s="482" t="s">
        <v>217</v>
      </c>
      <c r="BO7" s="484" t="s">
        <v>216</v>
      </c>
      <c r="BP7" s="482" t="s">
        <v>217</v>
      </c>
      <c r="BQ7" s="484" t="s">
        <v>216</v>
      </c>
      <c r="BR7" s="482" t="s">
        <v>217</v>
      </c>
      <c r="BS7" s="484" t="s">
        <v>216</v>
      </c>
      <c r="BT7" s="482" t="s">
        <v>217</v>
      </c>
      <c r="BU7" s="484" t="s">
        <v>216</v>
      </c>
      <c r="BV7" s="482" t="s">
        <v>217</v>
      </c>
      <c r="BW7" s="484" t="s">
        <v>216</v>
      </c>
      <c r="BX7" s="482" t="s">
        <v>217</v>
      </c>
      <c r="BY7" s="484" t="s">
        <v>216</v>
      </c>
      <c r="BZ7" s="482" t="s">
        <v>217</v>
      </c>
      <c r="CA7" s="484" t="s">
        <v>216</v>
      </c>
      <c r="CB7" s="482" t="s">
        <v>217</v>
      </c>
      <c r="CC7" s="484" t="s">
        <v>216</v>
      </c>
      <c r="CD7" s="482" t="s">
        <v>217</v>
      </c>
      <c r="CE7" s="484" t="s">
        <v>216</v>
      </c>
      <c r="CF7" s="482" t="s">
        <v>217</v>
      </c>
      <c r="CG7" s="484" t="s">
        <v>216</v>
      </c>
      <c r="CH7" s="482" t="s">
        <v>217</v>
      </c>
      <c r="CI7" s="484" t="s">
        <v>216</v>
      </c>
    </row>
    <row r="8" spans="1:87">
      <c r="B8" s="486"/>
      <c r="C8" s="486"/>
      <c r="D8" s="483"/>
      <c r="E8" s="485"/>
      <c r="F8" s="483"/>
      <c r="G8" s="485"/>
      <c r="H8" s="483"/>
      <c r="I8" s="485"/>
      <c r="J8" s="483"/>
      <c r="K8" s="485"/>
      <c r="L8" s="483"/>
      <c r="M8" s="485"/>
      <c r="N8" s="483"/>
      <c r="O8" s="485"/>
      <c r="P8" s="483"/>
      <c r="Q8" s="485"/>
      <c r="R8" s="483"/>
      <c r="S8" s="485"/>
      <c r="T8" s="483"/>
      <c r="U8" s="485"/>
      <c r="V8" s="483"/>
      <c r="W8" s="485"/>
      <c r="X8" s="483"/>
      <c r="Y8" s="485"/>
      <c r="Z8" s="483"/>
      <c r="AA8" s="485"/>
      <c r="AB8" s="483"/>
      <c r="AC8" s="485"/>
      <c r="AD8" s="483"/>
      <c r="AE8" s="485"/>
      <c r="AF8" s="483"/>
      <c r="AG8" s="485"/>
      <c r="AH8" s="483"/>
      <c r="AI8" s="485"/>
      <c r="AJ8" s="483"/>
      <c r="AK8" s="485"/>
      <c r="AL8" s="483"/>
      <c r="AM8" s="485"/>
      <c r="AN8" s="483"/>
      <c r="AO8" s="485"/>
      <c r="AP8" s="483"/>
      <c r="AQ8" s="485"/>
      <c r="AR8" s="483"/>
      <c r="AS8" s="485"/>
      <c r="AT8" s="483"/>
      <c r="AU8" s="485"/>
      <c r="AV8" s="483"/>
      <c r="AW8" s="485"/>
      <c r="AX8" s="483"/>
      <c r="AY8" s="485"/>
      <c r="AZ8" s="483"/>
      <c r="BA8" s="485"/>
      <c r="BB8" s="483"/>
      <c r="BC8" s="485"/>
      <c r="BD8" s="483"/>
      <c r="BE8" s="485"/>
      <c r="BF8" s="483"/>
      <c r="BG8" s="485"/>
      <c r="BH8" s="483"/>
      <c r="BI8" s="485"/>
      <c r="BJ8" s="483"/>
      <c r="BK8" s="485"/>
      <c r="BL8" s="483"/>
      <c r="BM8" s="485"/>
      <c r="BN8" s="483"/>
      <c r="BO8" s="485"/>
      <c r="BP8" s="483"/>
      <c r="BQ8" s="485"/>
      <c r="BR8" s="483"/>
      <c r="BS8" s="485"/>
      <c r="BT8" s="483"/>
      <c r="BU8" s="485"/>
      <c r="BV8" s="483"/>
      <c r="BW8" s="485"/>
      <c r="BX8" s="483"/>
      <c r="BY8" s="485"/>
      <c r="BZ8" s="483"/>
      <c r="CA8" s="485"/>
      <c r="CB8" s="483"/>
      <c r="CC8" s="485"/>
      <c r="CD8" s="483"/>
      <c r="CE8" s="485"/>
      <c r="CF8" s="483"/>
      <c r="CG8" s="485"/>
      <c r="CH8" s="483"/>
      <c r="CI8" s="485"/>
    </row>
    <row r="9" spans="1:87">
      <c r="B9" s="487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8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8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8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8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8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8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8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8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8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8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8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8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8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8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8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8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9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7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8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8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8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8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8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8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8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8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9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7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8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9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7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8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8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9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7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8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9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7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8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9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7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8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8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9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T218"/>
  <sheetViews>
    <sheetView showGridLines="0" zoomScale="87" zoomScaleNormal="87" workbookViewId="0">
      <pane xSplit="11" ySplit="7" topLeftCell="FQ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W10" sqref="FW10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0" width="11.44140625" style="1" customWidth="1"/>
    <col min="181" max="188" width="10.44140625" style="1" customWidth="1"/>
    <col min="189" max="192" width="13.33203125" style="1" customWidth="1"/>
    <col min="193" max="193" width="11.5546875" style="1" bestFit="1" customWidth="1"/>
    <col min="194" max="194" width="11.5546875" style="1" customWidth="1"/>
    <col min="195" max="195" width="11.44140625" style="1" customWidth="1"/>
    <col min="196" max="196" width="12.33203125" style="1" customWidth="1"/>
    <col min="197" max="197" width="12.109375" style="1" customWidth="1"/>
    <col min="198" max="198" width="13.109375" style="1" customWidth="1"/>
    <col min="199" max="199" width="17" style="1" customWidth="1"/>
    <col min="200" max="200" width="13.6640625" style="1" customWidth="1"/>
    <col min="201" max="201" width="12.44140625" style="1" customWidth="1"/>
    <col min="202" max="202" width="14.33203125" style="1" customWidth="1"/>
    <col min="203" max="16384" width="11.44140625" style="1"/>
  </cols>
  <sheetData>
    <row r="1" spans="1:202" ht="13.8">
      <c r="A1" s="2"/>
    </row>
    <row r="2" spans="1:202" ht="15.6">
      <c r="A2" s="3"/>
      <c r="B2" s="306" t="s">
        <v>318</v>
      </c>
      <c r="H2" s="28" t="s">
        <v>324</v>
      </c>
    </row>
    <row r="3" spans="1:202" ht="13.8">
      <c r="A3" s="3"/>
      <c r="B3" s="4" t="s">
        <v>0</v>
      </c>
    </row>
    <row r="4" spans="1:202" ht="13.8">
      <c r="A4" s="3"/>
      <c r="B4" s="4" t="s">
        <v>1</v>
      </c>
    </row>
    <row r="5" spans="1:202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FY5" s="45"/>
      <c r="FZ5" s="45"/>
      <c r="GA5" s="45"/>
      <c r="GB5" s="45"/>
      <c r="GC5" s="45"/>
      <c r="GD5" s="45"/>
    </row>
    <row r="6" spans="1:202" ht="12.75" customHeight="1">
      <c r="A6" s="3"/>
      <c r="B6" s="145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FY6" s="417" t="s">
        <v>2</v>
      </c>
      <c r="FZ6" s="417"/>
      <c r="GA6" s="417"/>
      <c r="GB6" s="417"/>
      <c r="GC6" s="417"/>
      <c r="GD6" s="417"/>
      <c r="GE6" s="417"/>
      <c r="GF6" s="417"/>
    </row>
    <row r="7" spans="1:202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3"/>
      <c r="FY7" s="14">
        <v>45689</v>
      </c>
      <c r="FZ7" s="14">
        <v>45717</v>
      </c>
      <c r="GA7" s="14">
        <v>45748</v>
      </c>
      <c r="GB7" s="14">
        <v>45778</v>
      </c>
      <c r="GC7" s="14">
        <v>45809</v>
      </c>
      <c r="GD7" s="14">
        <v>45839</v>
      </c>
      <c r="GE7" s="14">
        <v>45870</v>
      </c>
      <c r="GF7" s="14">
        <v>45901</v>
      </c>
      <c r="GG7" s="14">
        <v>45931</v>
      </c>
      <c r="GH7" s="14">
        <v>45962</v>
      </c>
      <c r="GI7" s="14">
        <v>45992</v>
      </c>
      <c r="GJ7" s="14">
        <v>46023</v>
      </c>
      <c r="GK7" s="14">
        <v>46054</v>
      </c>
      <c r="GL7" s="14">
        <v>46082</v>
      </c>
    </row>
    <row r="8" spans="1:202" ht="13.8">
      <c r="A8" s="15"/>
      <c r="B8" s="34" t="s">
        <v>17</v>
      </c>
      <c r="C8" s="25">
        <v>16957.423418591614</v>
      </c>
      <c r="D8" s="25">
        <v>16602.273973841253</v>
      </c>
      <c r="E8" s="25">
        <v>355.149444750361</v>
      </c>
      <c r="F8" s="26">
        <v>2.1391614504732235E-2</v>
      </c>
      <c r="G8" s="27"/>
      <c r="H8" s="25">
        <v>15677.369436034474</v>
      </c>
      <c r="I8" s="25">
        <v>924.90453780677854</v>
      </c>
      <c r="J8" s="26">
        <v>5.8996156311841644E-2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1353.4784986900129</v>
      </c>
      <c r="FL8" s="25">
        <v>1301.6940430312384</v>
      </c>
      <c r="FM8" s="25">
        <v>1162.3255347866325</v>
      </c>
      <c r="FN8" s="25">
        <v>1347.0072071422128</v>
      </c>
      <c r="FO8" s="25">
        <v>1303.381407177739</v>
      </c>
      <c r="FP8" s="25">
        <v>1461.4503481766078</v>
      </c>
      <c r="FQ8" s="25">
        <v>1541.9469445992634</v>
      </c>
      <c r="FR8" s="25">
        <v>1531.1044053295991</v>
      </c>
      <c r="FS8" s="25">
        <v>1593.8680160165268</v>
      </c>
      <c r="FT8" s="25">
        <v>1479.9190941367683</v>
      </c>
      <c r="FU8" s="25">
        <v>1519.2194539656302</v>
      </c>
      <c r="FV8" s="25">
        <v>1388.6697963107308</v>
      </c>
      <c r="FW8" s="25">
        <v>1326.8371679186653</v>
      </c>
      <c r="FX8" s="37"/>
      <c r="FY8" s="25">
        <v>0</v>
      </c>
      <c r="FZ8" s="25">
        <v>0</v>
      </c>
      <c r="GA8" s="25">
        <v>0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5">
        <v>0</v>
      </c>
      <c r="GL8" s="25">
        <f>'EDE''s'!C8</f>
        <v>16957.423418591614</v>
      </c>
      <c r="GM8" s="260"/>
      <c r="GN8" s="260"/>
      <c r="GO8" s="260"/>
      <c r="GP8" s="260"/>
      <c r="GQ8" s="260"/>
      <c r="GR8" s="260"/>
      <c r="GS8" s="260"/>
      <c r="GT8" s="260"/>
    </row>
    <row r="9" spans="1:202" ht="13.8">
      <c r="A9" s="15"/>
      <c r="B9" s="18" t="s">
        <v>18</v>
      </c>
      <c r="C9" s="19">
        <v>5132.8537993675773</v>
      </c>
      <c r="D9" s="19">
        <v>4986.4566563735407</v>
      </c>
      <c r="E9" s="19">
        <v>146.39714299403659</v>
      </c>
      <c r="F9" s="20">
        <v>2.9358952274640974E-2</v>
      </c>
      <c r="G9" s="22"/>
      <c r="H9" s="19">
        <v>4640.5165426304629</v>
      </c>
      <c r="I9" s="19">
        <v>345.94011374307775</v>
      </c>
      <c r="J9" s="20">
        <v>7.4547760053233783E-2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</v>
      </c>
      <c r="FM9" s="19">
        <v>346.03245342611001</v>
      </c>
      <c r="FN9" s="19">
        <v>404.842748574864</v>
      </c>
      <c r="FO9" s="19">
        <v>402.23171295621898</v>
      </c>
      <c r="FP9" s="19">
        <v>438.79027978593302</v>
      </c>
      <c r="FQ9" s="19">
        <v>463.56891038329104</v>
      </c>
      <c r="FR9" s="19">
        <v>466.925577907199</v>
      </c>
      <c r="FS9" s="19">
        <v>482.471439914901</v>
      </c>
      <c r="FT9" s="19">
        <v>450.85407296686202</v>
      </c>
      <c r="FU9" s="19">
        <v>463.14004529079995</v>
      </c>
      <c r="FV9" s="19">
        <v>424.71654428609907</v>
      </c>
      <c r="FW9" s="19">
        <v>398.42499232529906</v>
      </c>
      <c r="FX9" s="37"/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19">
        <v>0</v>
      </c>
      <c r="GL9" s="19">
        <f>'EDE''s'!C9</f>
        <v>5132.8537993675773</v>
      </c>
      <c r="GM9" s="260"/>
      <c r="GN9" s="260"/>
      <c r="GO9" s="260"/>
      <c r="GP9" s="260"/>
      <c r="GQ9" s="260"/>
      <c r="GR9" s="260"/>
      <c r="GS9" s="260"/>
      <c r="GT9" s="260"/>
    </row>
    <row r="10" spans="1:202" ht="13.8">
      <c r="A10" s="15"/>
      <c r="B10" s="18" t="s">
        <v>19</v>
      </c>
      <c r="C10" s="19">
        <v>5934.9303430332675</v>
      </c>
      <c r="D10" s="19">
        <v>5815.8048014213264</v>
      </c>
      <c r="E10" s="19">
        <v>119.12554161194112</v>
      </c>
      <c r="F10" s="20">
        <v>2.0483070818131308E-2</v>
      </c>
      <c r="G10" s="22"/>
      <c r="H10" s="19">
        <v>5548.5148812442912</v>
      </c>
      <c r="I10" s="19">
        <v>267.28992017703513</v>
      </c>
      <c r="J10" s="20">
        <v>4.8173236604367474E-2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451.98013112080031</v>
      </c>
      <c r="FM10" s="19">
        <v>413.8541758773996</v>
      </c>
      <c r="FN10" s="19">
        <v>474.25336854879987</v>
      </c>
      <c r="FO10" s="19">
        <v>447.08959750563497</v>
      </c>
      <c r="FP10" s="19">
        <v>506.12269662330073</v>
      </c>
      <c r="FQ10" s="19">
        <v>532.79848444950039</v>
      </c>
      <c r="FR10" s="19">
        <v>529.95662082109925</v>
      </c>
      <c r="FS10" s="19">
        <v>554.88943006362967</v>
      </c>
      <c r="FT10" s="19">
        <v>523.04833931410133</v>
      </c>
      <c r="FU10" s="19">
        <v>535.50056901580012</v>
      </c>
      <c r="FV10" s="19">
        <v>493.1113878524996</v>
      </c>
      <c r="FW10" s="19">
        <v>472.32554184070028</v>
      </c>
      <c r="FX10" s="37"/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f>'EDE''s'!C10</f>
        <v>5934.9303430332675</v>
      </c>
      <c r="GM10" s="260"/>
      <c r="GN10" s="260"/>
      <c r="GO10" s="260"/>
      <c r="GP10" s="260"/>
      <c r="GQ10" s="260"/>
      <c r="GR10" s="260"/>
      <c r="GS10" s="260"/>
      <c r="GT10" s="260"/>
    </row>
    <row r="11" spans="1:202" ht="13.8">
      <c r="A11" s="15"/>
      <c r="B11" s="18" t="s">
        <v>20</v>
      </c>
      <c r="C11" s="19">
        <v>5889.63927619077</v>
      </c>
      <c r="D11" s="19">
        <v>5800.0125160463867</v>
      </c>
      <c r="E11" s="19">
        <v>89.626760144383297</v>
      </c>
      <c r="F11" s="20">
        <v>1.5452856333744245E-2</v>
      </c>
      <c r="G11" s="22"/>
      <c r="H11" s="19">
        <v>5488.3380121597183</v>
      </c>
      <c r="I11" s="19">
        <v>311.67450388666839</v>
      </c>
      <c r="J11" s="20">
        <v>5.6788503768560934E-2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473.31224457205201</v>
      </c>
      <c r="FL11" s="19">
        <v>458.85889036043795</v>
      </c>
      <c r="FM11" s="19">
        <v>402.43890548312277</v>
      </c>
      <c r="FN11" s="19">
        <v>467.91109001854898</v>
      </c>
      <c r="FO11" s="19">
        <v>454.06009671588504</v>
      </c>
      <c r="FP11" s="19">
        <v>516.537371767374</v>
      </c>
      <c r="FQ11" s="19">
        <v>545.57954976647193</v>
      </c>
      <c r="FR11" s="19">
        <v>534.22220660130097</v>
      </c>
      <c r="FS11" s="19">
        <v>556.50714603799599</v>
      </c>
      <c r="FT11" s="19">
        <v>506.01668185580502</v>
      </c>
      <c r="FU11" s="19">
        <v>520.57883965903</v>
      </c>
      <c r="FV11" s="19">
        <v>470.84186417213198</v>
      </c>
      <c r="FW11" s="19">
        <v>456.08663375266593</v>
      </c>
      <c r="FX11" s="37"/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19">
        <v>0</v>
      </c>
      <c r="GL11" s="19">
        <f>'EDE''s'!C11</f>
        <v>5889.63927619077</v>
      </c>
      <c r="GM11" s="260"/>
      <c r="GN11" s="260"/>
      <c r="GO11" s="260"/>
      <c r="GP11" s="260"/>
      <c r="GQ11" s="260"/>
      <c r="GR11" s="260"/>
      <c r="GS11" s="260"/>
      <c r="GT11" s="260"/>
    </row>
    <row r="12" spans="1:202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37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60"/>
      <c r="GN12" s="260"/>
      <c r="GO12" s="260"/>
      <c r="GP12" s="260"/>
      <c r="GQ12" s="260"/>
      <c r="GR12" s="260"/>
      <c r="GS12" s="260"/>
      <c r="GT12" s="260"/>
    </row>
    <row r="13" spans="1:202" ht="13.8">
      <c r="A13" s="15"/>
      <c r="B13" s="34" t="s">
        <v>21</v>
      </c>
      <c r="C13" s="31">
        <v>17.073361894708185</v>
      </c>
      <c r="D13" s="31">
        <v>12.542420482031133</v>
      </c>
      <c r="E13" s="31">
        <v>4.530941412677052</v>
      </c>
      <c r="F13" s="26">
        <v>0.36124936324438284</v>
      </c>
      <c r="G13" s="27"/>
      <c r="H13" s="31">
        <v>10.940195100867392</v>
      </c>
      <c r="I13" s="31">
        <v>1.6022253811637412</v>
      </c>
      <c r="J13" s="26">
        <v>0.14645309031433168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14.140621646018245</v>
      </c>
      <c r="FL13" s="31">
        <v>15.081302012825981</v>
      </c>
      <c r="FM13" s="31">
        <v>15.23691154901951</v>
      </c>
      <c r="FN13" s="31">
        <v>14.689313402232946</v>
      </c>
      <c r="FO13" s="31">
        <v>15.808566005195438</v>
      </c>
      <c r="FP13" s="31">
        <v>17.255923112601103</v>
      </c>
      <c r="FQ13" s="31">
        <v>18.758276274234785</v>
      </c>
      <c r="FR13" s="31">
        <v>17.683670938651506</v>
      </c>
      <c r="FS13" s="31">
        <v>19.140315062658239</v>
      </c>
      <c r="FT13" s="31">
        <v>17.79572529483805</v>
      </c>
      <c r="FU13" s="31">
        <v>18.000238091731582</v>
      </c>
      <c r="FV13" s="31">
        <v>17.549562825483083</v>
      </c>
      <c r="FW13" s="31">
        <v>16.587427229989281</v>
      </c>
      <c r="FX13" s="37"/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f>'EDE''s'!C13</f>
        <v>17.073361894708185</v>
      </c>
      <c r="GM13" s="260"/>
      <c r="GN13" s="260"/>
      <c r="GO13" s="260"/>
      <c r="GP13" s="260"/>
      <c r="GQ13" s="260"/>
      <c r="GR13" s="260"/>
      <c r="GS13" s="260"/>
      <c r="GT13" s="260"/>
    </row>
    <row r="14" spans="1:202" ht="13.8">
      <c r="A14" s="15"/>
      <c r="B14" s="18" t="s">
        <v>18</v>
      </c>
      <c r="C14" s="22">
        <v>17.649000900269904</v>
      </c>
      <c r="D14" s="22">
        <v>12.702146627659683</v>
      </c>
      <c r="E14" s="22">
        <v>4.9468542726102207</v>
      </c>
      <c r="F14" s="20">
        <v>0.38945025731620431</v>
      </c>
      <c r="G14" s="22"/>
      <c r="H14" s="22">
        <v>11.648634082390055</v>
      </c>
      <c r="I14" s="22">
        <v>1.0535125452696281</v>
      </c>
      <c r="J14" s="20">
        <v>9.0440865239495058E-2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16.034909118337257</v>
      </c>
      <c r="FM14" s="22">
        <v>16.089126958805604</v>
      </c>
      <c r="FN14" s="22">
        <v>14.860140657554366</v>
      </c>
      <c r="FO14" s="22">
        <v>15.760442648671912</v>
      </c>
      <c r="FP14" s="22">
        <v>16.80667363500374</v>
      </c>
      <c r="FQ14" s="22">
        <v>18.971876122603405</v>
      </c>
      <c r="FR14" s="22">
        <v>18.751754264545976</v>
      </c>
      <c r="FS14" s="22">
        <v>20.126429571218395</v>
      </c>
      <c r="FT14" s="22">
        <v>18.054903348407517</v>
      </c>
      <c r="FU14" s="22">
        <v>18.927889634480657</v>
      </c>
      <c r="FV14" s="22">
        <v>18.41077133111742</v>
      </c>
      <c r="FW14" s="22">
        <v>17.665706051078374</v>
      </c>
      <c r="FX14" s="37"/>
      <c r="FY14" s="22">
        <v>0</v>
      </c>
      <c r="FZ14" s="22">
        <v>0</v>
      </c>
      <c r="GA14" s="22">
        <v>0</v>
      </c>
      <c r="GB14" s="22">
        <v>0</v>
      </c>
      <c r="GC14" s="22">
        <v>0</v>
      </c>
      <c r="GD14" s="22">
        <v>0</v>
      </c>
      <c r="GE14" s="22">
        <v>0</v>
      </c>
      <c r="GF14" s="22">
        <v>0</v>
      </c>
      <c r="GG14" s="22">
        <v>0</v>
      </c>
      <c r="GH14" s="22">
        <v>0</v>
      </c>
      <c r="GI14" s="22">
        <v>0</v>
      </c>
      <c r="GJ14" s="22">
        <v>0</v>
      </c>
      <c r="GK14" s="22">
        <v>0</v>
      </c>
      <c r="GL14" s="22">
        <f>'EDE''s'!C14</f>
        <v>17.649000900269904</v>
      </c>
      <c r="GM14" s="260"/>
      <c r="GN14" s="260"/>
      <c r="GO14" s="260"/>
      <c r="GP14" s="260"/>
      <c r="GQ14" s="260"/>
      <c r="GR14" s="260"/>
      <c r="GS14" s="260"/>
      <c r="GT14" s="260"/>
    </row>
    <row r="15" spans="1:202" ht="13.8">
      <c r="A15" s="15"/>
      <c r="B15" s="18" t="s">
        <v>19</v>
      </c>
      <c r="C15" s="22">
        <v>16.905597439388039</v>
      </c>
      <c r="D15" s="22">
        <v>12.773984110735917</v>
      </c>
      <c r="E15" s="22">
        <v>4.1316133286521222</v>
      </c>
      <c r="F15" s="20">
        <v>0.32343967965168369</v>
      </c>
      <c r="G15" s="22"/>
      <c r="H15" s="22">
        <v>11.07081732340691</v>
      </c>
      <c r="I15" s="22">
        <v>1.7031667873290068</v>
      </c>
      <c r="J15" s="20">
        <v>0.1538429130907995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15.011461490278286</v>
      </c>
      <c r="FN15" s="22">
        <v>14.529822535348941</v>
      </c>
      <c r="FO15" s="22">
        <v>15.753234148367612</v>
      </c>
      <c r="FP15" s="22">
        <v>17.193012795005071</v>
      </c>
      <c r="FQ15" s="22">
        <v>18.78018454355546</v>
      </c>
      <c r="FR15" s="22">
        <v>17.578659027636316</v>
      </c>
      <c r="FS15" s="22">
        <v>18.906468741255335</v>
      </c>
      <c r="FT15" s="22">
        <v>17.719248619201384</v>
      </c>
      <c r="FU15" s="22">
        <v>17.773040893172219</v>
      </c>
      <c r="FV15" s="22">
        <v>17.205675430895568</v>
      </c>
      <c r="FW15" s="22">
        <v>16.292319592590694</v>
      </c>
      <c r="FX15" s="37"/>
      <c r="FY15" s="22">
        <v>0</v>
      </c>
      <c r="FZ15" s="22">
        <v>0</v>
      </c>
      <c r="GA15" s="22">
        <v>0</v>
      </c>
      <c r="GB15" s="22">
        <v>0</v>
      </c>
      <c r="GC15" s="22">
        <v>0</v>
      </c>
      <c r="GD15" s="22">
        <v>0</v>
      </c>
      <c r="GE15" s="22">
        <v>0</v>
      </c>
      <c r="GF15" s="22">
        <v>0</v>
      </c>
      <c r="GG15" s="22">
        <v>0</v>
      </c>
      <c r="GH15" s="22">
        <v>0</v>
      </c>
      <c r="GI15" s="22">
        <v>0</v>
      </c>
      <c r="GJ15" s="22">
        <v>0</v>
      </c>
      <c r="GK15" s="22">
        <v>0</v>
      </c>
      <c r="GL15" s="22">
        <f>'EDE''s'!C15</f>
        <v>16.905597439388039</v>
      </c>
      <c r="GM15" s="260"/>
      <c r="GN15" s="260"/>
      <c r="GO15" s="260"/>
      <c r="GP15" s="260"/>
      <c r="GQ15" s="260"/>
      <c r="GR15" s="260"/>
      <c r="GS15" s="260"/>
      <c r="GT15" s="260"/>
    </row>
    <row r="16" spans="1:202" ht="13.8">
      <c r="A16" s="15"/>
      <c r="B16" s="18" t="s">
        <v>20</v>
      </c>
      <c r="C16" s="22">
        <v>16.74074381598831</v>
      </c>
      <c r="D16" s="22">
        <v>12.172904664644047</v>
      </c>
      <c r="E16" s="22">
        <v>4.5678391513442627</v>
      </c>
      <c r="F16" s="20">
        <v>0.37524644094284726</v>
      </c>
      <c r="G16" s="22"/>
      <c r="H16" s="22">
        <v>10.209139150980109</v>
      </c>
      <c r="I16" s="22">
        <v>1.9637655136639385</v>
      </c>
      <c r="J16" s="20">
        <v>0.19235368277602632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13.256949400471468</v>
      </c>
      <c r="FL16" s="22">
        <v>14.507069821702641</v>
      </c>
      <c r="FM16" s="22">
        <v>14.73598895409309</v>
      </c>
      <c r="FN16" s="22">
        <v>14.703164121813936</v>
      </c>
      <c r="FO16" s="22">
        <v>15.905678783977315</v>
      </c>
      <c r="FP16" s="22">
        <v>17.699195286253001</v>
      </c>
      <c r="FQ16" s="22">
        <v>18.55538937771415</v>
      </c>
      <c r="FR16" s="22">
        <v>16.854308809533926</v>
      </c>
      <c r="FS16" s="22">
        <v>18.518556227531548</v>
      </c>
      <c r="FT16" s="22">
        <v>17.643851877136584</v>
      </c>
      <c r="FU16" s="22">
        <v>17.408649796254064</v>
      </c>
      <c r="FV16" s="22">
        <v>17.132873646075161</v>
      </c>
      <c r="FW16" s="22">
        <v>15.951086818314941</v>
      </c>
      <c r="FX16" s="37"/>
      <c r="FY16" s="22">
        <v>0</v>
      </c>
      <c r="FZ16" s="22">
        <v>0</v>
      </c>
      <c r="GA16" s="22">
        <v>0</v>
      </c>
      <c r="GB16" s="22">
        <v>0</v>
      </c>
      <c r="GC16" s="22">
        <v>0</v>
      </c>
      <c r="GD16" s="22">
        <v>0</v>
      </c>
      <c r="GE16" s="22">
        <v>0</v>
      </c>
      <c r="GF16" s="22">
        <v>0</v>
      </c>
      <c r="GG16" s="22">
        <v>0</v>
      </c>
      <c r="GH16" s="22">
        <v>0</v>
      </c>
      <c r="GI16" s="22">
        <v>0</v>
      </c>
      <c r="GJ16" s="22">
        <v>0</v>
      </c>
      <c r="GK16" s="22">
        <v>0</v>
      </c>
      <c r="GL16" s="22">
        <f>'EDE''s'!C16</f>
        <v>16.74074381598831</v>
      </c>
      <c r="GM16" s="260"/>
      <c r="GN16" s="260"/>
      <c r="GO16" s="260"/>
      <c r="GP16" s="260"/>
      <c r="GQ16" s="260"/>
      <c r="GR16" s="260"/>
      <c r="GS16" s="260"/>
      <c r="GT16" s="260"/>
    </row>
    <row r="17" spans="1:202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37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60"/>
      <c r="GN17" s="260"/>
      <c r="GO17" s="260"/>
      <c r="GP17" s="260"/>
      <c r="GQ17" s="260"/>
      <c r="GR17" s="260"/>
      <c r="GS17" s="260"/>
      <c r="GT17" s="260"/>
    </row>
    <row r="18" spans="1:202" ht="13.8">
      <c r="A18" s="15"/>
      <c r="B18" s="34" t="s">
        <v>22</v>
      </c>
      <c r="C18" s="25">
        <v>2895.2022682741422</v>
      </c>
      <c r="D18" s="25">
        <v>2082.3270113779895</v>
      </c>
      <c r="E18" s="25">
        <v>812.87525689615268</v>
      </c>
      <c r="F18" s="26">
        <v>0.39036868486771858</v>
      </c>
      <c r="G18" s="27"/>
      <c r="H18" s="25">
        <v>1715.1348029859255</v>
      </c>
      <c r="I18" s="25">
        <v>367.192208392064</v>
      </c>
      <c r="J18" s="26">
        <v>0.21408941603470991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191.39027355996274</v>
      </c>
      <c r="FL18" s="25">
        <v>196.31240991250604</v>
      </c>
      <c r="FM18" s="25">
        <v>177.1025136471072</v>
      </c>
      <c r="FN18" s="25">
        <v>197.86611020778474</v>
      </c>
      <c r="FO18" s="25">
        <v>206.04591005313796</v>
      </c>
      <c r="FP18" s="25">
        <v>252.18674841019654</v>
      </c>
      <c r="FQ18" s="25">
        <v>289.24266787005178</v>
      </c>
      <c r="FR18" s="25">
        <v>270.75546476568326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243.70547834205965</v>
      </c>
      <c r="FW18" s="25">
        <v>220.08814968895931</v>
      </c>
      <c r="FX18" s="37"/>
      <c r="FY18" s="25">
        <v>0</v>
      </c>
      <c r="FZ18" s="25">
        <v>0</v>
      </c>
      <c r="GA18" s="25">
        <v>0</v>
      </c>
      <c r="GB18" s="25">
        <v>0</v>
      </c>
      <c r="GC18" s="25">
        <v>0</v>
      </c>
      <c r="GD18" s="25">
        <v>0</v>
      </c>
      <c r="GE18" s="25">
        <v>0</v>
      </c>
      <c r="GF18" s="25">
        <v>0</v>
      </c>
      <c r="GG18" s="25">
        <v>0</v>
      </c>
      <c r="GH18" s="25">
        <v>0</v>
      </c>
      <c r="GI18" s="25">
        <v>0</v>
      </c>
      <c r="GJ18" s="25">
        <v>0</v>
      </c>
      <c r="GK18" s="25">
        <v>0</v>
      </c>
      <c r="GL18" s="25">
        <f>'EDE''s'!C18</f>
        <v>2895.2022682741422</v>
      </c>
      <c r="GM18" s="260"/>
      <c r="GN18" s="260"/>
      <c r="GO18" s="260"/>
      <c r="GP18" s="260"/>
      <c r="GQ18" s="260"/>
      <c r="GR18" s="260"/>
      <c r="GS18" s="260"/>
      <c r="GT18" s="260"/>
    </row>
    <row r="19" spans="1:202" ht="13.8">
      <c r="A19" s="15"/>
      <c r="B19" s="18" t="s">
        <v>18</v>
      </c>
      <c r="C19" s="19">
        <v>905.89741325992168</v>
      </c>
      <c r="D19" s="19">
        <v>633.38703601726354</v>
      </c>
      <c r="E19" s="19">
        <v>272.51037724265814</v>
      </c>
      <c r="F19" s="20">
        <v>0.43024306110873828</v>
      </c>
      <c r="G19" s="22"/>
      <c r="H19" s="19">
        <v>540.55679158380076</v>
      </c>
      <c r="I19" s="19">
        <v>92.830244433462781</v>
      </c>
      <c r="J19" s="20">
        <v>0.1717307892136096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62.673247490000001</v>
      </c>
      <c r="FM19" s="19">
        <v>55.673600750396702</v>
      </c>
      <c r="FN19" s="19">
        <v>60.160201880133961</v>
      </c>
      <c r="FO19" s="19">
        <v>63.393498435235529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37"/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f>'EDE''s'!C19</f>
        <v>905.89741325992168</v>
      </c>
      <c r="GM19" s="260"/>
      <c r="GN19" s="260"/>
      <c r="GO19" s="260"/>
      <c r="GP19" s="260"/>
      <c r="GQ19" s="260"/>
      <c r="GR19" s="260"/>
      <c r="GS19" s="260"/>
      <c r="GT19" s="260"/>
    </row>
    <row r="20" spans="1:202" ht="13.8">
      <c r="A20" s="15"/>
      <c r="B20" s="18" t="s">
        <v>19</v>
      </c>
      <c r="C20" s="19">
        <v>1003.3354321012959</v>
      </c>
      <c r="D20" s="19">
        <v>742.90998124497673</v>
      </c>
      <c r="E20" s="19">
        <v>260.42545085631912</v>
      </c>
      <c r="F20" s="20">
        <v>0.35054778833351419</v>
      </c>
      <c r="G20" s="22"/>
      <c r="H20" s="19">
        <v>614.26594666460335</v>
      </c>
      <c r="I20" s="19">
        <v>128.64403458037339</v>
      </c>
      <c r="J20" s="20">
        <v>0.20942726074739512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67.072182814827357</v>
      </c>
      <c r="FM20" s="19">
        <v>62.125560237744402</v>
      </c>
      <c r="FN20" s="19">
        <v>68.908172818054993</v>
      </c>
      <c r="FO20" s="19">
        <v>70.431071148057001</v>
      </c>
      <c r="FP20" s="19">
        <v>87.017739988868797</v>
      </c>
      <c r="FQ20" s="19">
        <v>100.06053862488281</v>
      </c>
      <c r="FR20" s="19">
        <v>93.15926736852451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37"/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f>'EDE''s'!C20</f>
        <v>1003.3354321012959</v>
      </c>
      <c r="GM20" s="260"/>
      <c r="GN20" s="260"/>
      <c r="GO20" s="260"/>
      <c r="GP20" s="260"/>
      <c r="GQ20" s="260"/>
      <c r="GR20" s="260"/>
      <c r="GS20" s="260"/>
      <c r="GT20" s="260"/>
    </row>
    <row r="21" spans="1:202" ht="13.8">
      <c r="A21" s="15"/>
      <c r="B21" s="18" t="s">
        <v>20</v>
      </c>
      <c r="C21" s="19">
        <v>985.96942291292498</v>
      </c>
      <c r="D21" s="19">
        <v>706.0299941157491</v>
      </c>
      <c r="E21" s="19">
        <v>279.93942879717588</v>
      </c>
      <c r="F21" s="20">
        <v>0.3964979266182303</v>
      </c>
      <c r="G21" s="22"/>
      <c r="H21" s="19">
        <v>560.31206473752127</v>
      </c>
      <c r="I21" s="19">
        <v>145.71792937822784</v>
      </c>
      <c r="J21" s="20">
        <v>0.26006566438381001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62.746764769152705</v>
      </c>
      <c r="FL21" s="19">
        <v>66.566979607678704</v>
      </c>
      <c r="FM21" s="19">
        <v>59.303352658966105</v>
      </c>
      <c r="FN21" s="19">
        <v>68.797735509595796</v>
      </c>
      <c r="FO21" s="19">
        <v>72.221340469845401</v>
      </c>
      <c r="FP21" s="19">
        <v>91.422958155586201</v>
      </c>
      <c r="FQ21" s="19">
        <v>101.2344098243486</v>
      </c>
      <c r="FR21" s="19">
        <v>90.039460429689598</v>
      </c>
      <c r="FS21" s="19">
        <v>103.0570887492774</v>
      </c>
      <c r="FT21" s="19">
        <v>89.280833820239707</v>
      </c>
      <c r="FU21" s="19">
        <v>90.625747109643498</v>
      </c>
      <c r="FV21" s="19">
        <v>80.668741661436201</v>
      </c>
      <c r="FW21" s="19">
        <v>72.750774916617843</v>
      </c>
      <c r="FX21" s="37"/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f>'EDE''s'!C21</f>
        <v>985.96942291292498</v>
      </c>
      <c r="GM21" s="260"/>
      <c r="GN21" s="260"/>
      <c r="GO21" s="260"/>
      <c r="GP21" s="260"/>
      <c r="GQ21" s="260"/>
      <c r="GR21" s="260"/>
      <c r="GS21" s="260"/>
      <c r="GT21" s="260"/>
    </row>
    <row r="22" spans="1:202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37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60"/>
      <c r="GN22" s="260"/>
      <c r="GO22" s="260"/>
      <c r="GP22" s="260"/>
      <c r="GQ22" s="260"/>
      <c r="GR22" s="260"/>
      <c r="GS22" s="260"/>
      <c r="GT22" s="260"/>
    </row>
    <row r="23" spans="1:202" ht="13.8">
      <c r="A23" s="33"/>
      <c r="B23" s="34" t="s">
        <v>23</v>
      </c>
      <c r="C23" s="25">
        <v>15375.210087737503</v>
      </c>
      <c r="D23" s="25">
        <v>15411.353043851028</v>
      </c>
      <c r="E23" s="25">
        <v>-36.142956113524633</v>
      </c>
      <c r="F23" s="26">
        <v>-2.3452162837801775E-3</v>
      </c>
      <c r="G23" s="27"/>
      <c r="H23" s="25">
        <v>13157.543446698102</v>
      </c>
      <c r="I23" s="25">
        <v>2253.8095971529256</v>
      </c>
      <c r="J23" s="26">
        <v>0.17129410260230007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1271.0535465671676</v>
      </c>
      <c r="FL23" s="25">
        <v>1249.5454688830309</v>
      </c>
      <c r="FM23" s="25">
        <v>1171.0633425056726</v>
      </c>
      <c r="FN23" s="25">
        <v>1236.1175859853872</v>
      </c>
      <c r="FO23" s="25">
        <v>1114.0179303829696</v>
      </c>
      <c r="FP23" s="25">
        <v>1200.3506659308696</v>
      </c>
      <c r="FQ23" s="25">
        <v>1282.9666138863829</v>
      </c>
      <c r="FR23" s="25">
        <v>1452.6086986162588</v>
      </c>
      <c r="FS23" s="25">
        <v>1489.5467435081641</v>
      </c>
      <c r="FT23" s="25">
        <v>1365.0936164949571</v>
      </c>
      <c r="FU23" s="25">
        <v>1315.1793751096059</v>
      </c>
      <c r="FV23" s="25">
        <v>1236.6065713551759</v>
      </c>
      <c r="FW23" s="25">
        <v>1262.1134750790259</v>
      </c>
      <c r="FX23" s="37"/>
      <c r="FY23" s="25">
        <v>0</v>
      </c>
      <c r="FZ23" s="25">
        <v>0</v>
      </c>
      <c r="GA23" s="25">
        <v>0</v>
      </c>
      <c r="GB23" s="25">
        <v>0</v>
      </c>
      <c r="GC23" s="25">
        <v>0</v>
      </c>
      <c r="GD23" s="25">
        <v>0</v>
      </c>
      <c r="GE23" s="25">
        <v>0</v>
      </c>
      <c r="GF23" s="25">
        <v>0</v>
      </c>
      <c r="GG23" s="25">
        <v>0</v>
      </c>
      <c r="GH23" s="25">
        <v>0</v>
      </c>
      <c r="GI23" s="25">
        <v>0</v>
      </c>
      <c r="GJ23" s="25">
        <v>0</v>
      </c>
      <c r="GK23" s="25">
        <v>0</v>
      </c>
      <c r="GL23" s="25">
        <f>'EDE''s'!C23</f>
        <v>15375.210087737503</v>
      </c>
      <c r="GM23" s="260"/>
      <c r="GN23" s="260"/>
      <c r="GO23" s="260"/>
      <c r="GP23" s="260"/>
      <c r="GQ23" s="260"/>
      <c r="GR23" s="260"/>
      <c r="GS23" s="260"/>
      <c r="GT23" s="260"/>
    </row>
    <row r="24" spans="1:202" ht="13.8">
      <c r="A24" s="33"/>
      <c r="B24" s="18" t="s">
        <v>18</v>
      </c>
      <c r="C24" s="19">
        <v>5816.4748429100309</v>
      </c>
      <c r="D24" s="19">
        <v>4945.0540769017198</v>
      </c>
      <c r="E24" s="19">
        <v>871.42076600831115</v>
      </c>
      <c r="F24" s="20">
        <v>0.17622067473007133</v>
      </c>
      <c r="G24" s="22"/>
      <c r="H24" s="19">
        <v>4309.1026449918072</v>
      </c>
      <c r="I24" s="19">
        <v>635.95143190991257</v>
      </c>
      <c r="J24" s="20">
        <v>0.14758326368693908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470.85232107000002</v>
      </c>
      <c r="FM24" s="19">
        <v>440.11565143837856</v>
      </c>
      <c r="FN24" s="19">
        <v>472.44216012461322</v>
      </c>
      <c r="FO24" s="19">
        <v>425.9568537528985</v>
      </c>
      <c r="FP24" s="19">
        <v>456.62210182388662</v>
      </c>
      <c r="FQ24" s="19">
        <v>489.14059056446285</v>
      </c>
      <c r="FR24" s="19">
        <v>557.3447545990457</v>
      </c>
      <c r="FS24" s="19">
        <v>560.16244433480915</v>
      </c>
      <c r="FT24" s="19">
        <v>514.03783532023579</v>
      </c>
      <c r="FU24" s="19">
        <v>496.44136766101241</v>
      </c>
      <c r="FV24" s="19">
        <v>466.76863659377511</v>
      </c>
      <c r="FW24" s="19">
        <v>466.59012562691373</v>
      </c>
      <c r="FX24" s="37"/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f>'EDE''s'!C24</f>
        <v>5816.4748429100309</v>
      </c>
      <c r="GM24" s="260"/>
      <c r="GN24" s="260"/>
      <c r="GO24" s="260"/>
      <c r="GP24" s="260"/>
      <c r="GQ24" s="260"/>
      <c r="GR24" s="260"/>
      <c r="GS24" s="260"/>
      <c r="GT24" s="260"/>
    </row>
    <row r="25" spans="1:202" ht="13.8">
      <c r="A25" s="33"/>
      <c r="B25" s="18" t="s">
        <v>19</v>
      </c>
      <c r="C25" s="19">
        <v>5363.7992986986383</v>
      </c>
      <c r="D25" s="19">
        <v>5631.8089652196968</v>
      </c>
      <c r="E25" s="19">
        <v>-268.00966652105853</v>
      </c>
      <c r="F25" s="20">
        <v>-4.7588557810856691E-2</v>
      </c>
      <c r="G25" s="22"/>
      <c r="H25" s="19">
        <v>4930.3153381982929</v>
      </c>
      <c r="I25" s="19">
        <v>701.49362702140388</v>
      </c>
      <c r="J25" s="20">
        <v>0.14228169577440331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437.764073616872</v>
      </c>
      <c r="FM25" s="19">
        <v>413.298837315551</v>
      </c>
      <c r="FN25" s="19">
        <v>437.67190422376899</v>
      </c>
      <c r="FO25" s="19">
        <v>387.29449847071299</v>
      </c>
      <c r="FP25" s="19">
        <v>421.11076698255499</v>
      </c>
      <c r="FQ25" s="19">
        <v>445.295148314286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459.97757897452442</v>
      </c>
      <c r="FV25" s="19">
        <v>433.7416711527498</v>
      </c>
      <c r="FW25" s="19">
        <v>439.07103602092923</v>
      </c>
      <c r="FX25" s="37"/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f>'EDE''s'!C25</f>
        <v>5363.7992986986383</v>
      </c>
      <c r="GM25" s="260"/>
      <c r="GN25" s="260"/>
      <c r="GO25" s="260"/>
      <c r="GP25" s="260"/>
      <c r="GQ25" s="260"/>
      <c r="GR25" s="260"/>
      <c r="GS25" s="260"/>
      <c r="GT25" s="260"/>
    </row>
    <row r="26" spans="1:202" ht="13.8">
      <c r="A26" s="33"/>
      <c r="B26" s="18" t="s">
        <v>20</v>
      </c>
      <c r="C26" s="19">
        <v>4194.9359461288295</v>
      </c>
      <c r="D26" s="19">
        <v>4834.4900017296113</v>
      </c>
      <c r="E26" s="19">
        <v>-639.55405560078179</v>
      </c>
      <c r="F26" s="20">
        <v>-0.13228987036315551</v>
      </c>
      <c r="G26" s="22"/>
      <c r="H26" s="19">
        <v>3918.1254635080031</v>
      </c>
      <c r="I26" s="19">
        <v>916.3645382216082</v>
      </c>
      <c r="J26" s="20">
        <v>0.23387830398906173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359.96429768622698</v>
      </c>
      <c r="FL26" s="19">
        <v>340.92907419615898</v>
      </c>
      <c r="FM26" s="19">
        <v>317.64885375174299</v>
      </c>
      <c r="FN26" s="19">
        <v>326.00352163700501</v>
      </c>
      <c r="FO26" s="19">
        <v>300.766578159358</v>
      </c>
      <c r="FP26" s="19">
        <v>322.61779712442802</v>
      </c>
      <c r="FQ26" s="19">
        <v>348.53087500763399</v>
      </c>
      <c r="FR26" s="19">
        <v>390.16726027098701</v>
      </c>
      <c r="FS26" s="19">
        <v>415.79983850083102</v>
      </c>
      <c r="FT26" s="19">
        <v>381.16314196678201</v>
      </c>
      <c r="FU26" s="19">
        <v>358.76042847406899</v>
      </c>
      <c r="FV26" s="19">
        <v>336.09626360865099</v>
      </c>
      <c r="FW26" s="19">
        <v>356.45231343118292</v>
      </c>
      <c r="FX26" s="37"/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19">
        <v>0</v>
      </c>
      <c r="GL26" s="19">
        <f>'EDE''s'!C26</f>
        <v>4194.9359461288295</v>
      </c>
      <c r="GM26" s="260"/>
      <c r="GN26" s="260"/>
      <c r="GO26" s="260"/>
      <c r="GP26" s="260"/>
      <c r="GQ26" s="260"/>
      <c r="GR26" s="260"/>
      <c r="GS26" s="260"/>
      <c r="GT26" s="260"/>
    </row>
    <row r="27" spans="1:202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37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60"/>
      <c r="GN27" s="260"/>
      <c r="GO27" s="260"/>
      <c r="GP27" s="260"/>
      <c r="GQ27" s="260"/>
      <c r="GR27" s="260"/>
      <c r="GS27" s="260"/>
      <c r="GT27" s="260"/>
    </row>
    <row r="28" spans="1:202" ht="13.8">
      <c r="A28" s="33"/>
      <c r="B28" s="34" t="s">
        <v>24</v>
      </c>
      <c r="C28" s="31">
        <v>15.436427001041617</v>
      </c>
      <c r="D28" s="31">
        <v>10.838275098422494</v>
      </c>
      <c r="E28" s="31">
        <v>4.5981519026191222</v>
      </c>
      <c r="F28" s="26">
        <v>0.42425126331111312</v>
      </c>
      <c r="G28" s="27"/>
      <c r="H28" s="31">
        <v>9.5732726426087282</v>
      </c>
      <c r="I28" s="31">
        <v>1.2650024558137662</v>
      </c>
      <c r="J28" s="26">
        <v>0.13213897723788753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12.570553604554085</v>
      </c>
      <c r="FL28" s="31">
        <v>13.528016819156816</v>
      </c>
      <c r="FM28" s="31">
        <v>13.320024323398973</v>
      </c>
      <c r="FN28" s="31">
        <v>12.975853147468589</v>
      </c>
      <c r="FO28" s="31">
        <v>13.7982647175729</v>
      </c>
      <c r="FP28" s="31">
        <v>15.196618104715592</v>
      </c>
      <c r="FQ28" s="31">
        <v>17.227800517621841</v>
      </c>
      <c r="FR28" s="31">
        <v>16.180739569028638</v>
      </c>
      <c r="FS28" s="31">
        <v>17.754803063568968</v>
      </c>
      <c r="FT28" s="31">
        <v>16.186633580077451</v>
      </c>
      <c r="FU28" s="31">
        <v>16.882246931502241</v>
      </c>
      <c r="FV28" s="31">
        <v>16.000026164489121</v>
      </c>
      <c r="FW28" s="31">
        <v>15.089453756695917</v>
      </c>
      <c r="FX28" s="37"/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f>'EDE''s'!C28</f>
        <v>15.436427001041617</v>
      </c>
      <c r="GM28" s="260"/>
      <c r="GN28" s="260"/>
      <c r="GO28" s="260"/>
      <c r="GP28" s="260"/>
      <c r="GQ28" s="260"/>
      <c r="GR28" s="260"/>
      <c r="GS28" s="260"/>
      <c r="GT28" s="260"/>
    </row>
    <row r="29" spans="1:202" ht="13.8">
      <c r="A29" s="33"/>
      <c r="B29" s="18" t="s">
        <v>18</v>
      </c>
      <c r="C29" s="22">
        <v>15.118225690696576</v>
      </c>
      <c r="D29" s="22">
        <v>10.880918399301628</v>
      </c>
      <c r="E29" s="22">
        <v>4.2373072913949485</v>
      </c>
      <c r="F29" s="20">
        <v>0.38942551868295533</v>
      </c>
      <c r="G29" s="22"/>
      <c r="H29" s="22">
        <v>9.8650334508453827</v>
      </c>
      <c r="I29" s="22">
        <v>1.0158849484562449</v>
      </c>
      <c r="J29" s="20">
        <v>0.10297835821014766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13.41661412360509</v>
      </c>
      <c r="FM29" s="22">
        <v>13.046682293905617</v>
      </c>
      <c r="FN29" s="22">
        <v>12.698358697610848</v>
      </c>
      <c r="FO29" s="22">
        <v>13.415537564349723</v>
      </c>
      <c r="FP29" s="22">
        <v>14.614931032859015</v>
      </c>
      <c r="FQ29" s="22">
        <v>16.464696914144842</v>
      </c>
      <c r="FR29" s="22">
        <v>15.958661819161652</v>
      </c>
      <c r="FS29" s="22">
        <v>17.445004235053819</v>
      </c>
      <c r="FT29" s="22">
        <v>15.821254960453141</v>
      </c>
      <c r="FU29" s="22">
        <v>16.70287055556534</v>
      </c>
      <c r="FV29" s="22">
        <v>15.861161096004055</v>
      </c>
      <c r="FW29" s="22">
        <v>14.873931087558647</v>
      </c>
      <c r="FX29" s="37"/>
      <c r="FY29" s="22">
        <v>0</v>
      </c>
      <c r="FZ29" s="22">
        <v>0</v>
      </c>
      <c r="GA29" s="22">
        <v>0</v>
      </c>
      <c r="GB29" s="22">
        <v>0</v>
      </c>
      <c r="GC29" s="22">
        <v>0</v>
      </c>
      <c r="GD29" s="22">
        <v>0</v>
      </c>
      <c r="GE29" s="22">
        <v>0</v>
      </c>
      <c r="GF29" s="22">
        <v>0</v>
      </c>
      <c r="GG29" s="22">
        <v>0</v>
      </c>
      <c r="GH29" s="22">
        <v>0</v>
      </c>
      <c r="GI29" s="22">
        <v>0</v>
      </c>
      <c r="GJ29" s="22">
        <v>0</v>
      </c>
      <c r="GK29" s="22">
        <v>0</v>
      </c>
      <c r="GL29" s="22">
        <f>'EDE''s'!C29</f>
        <v>15.118225690696576</v>
      </c>
      <c r="GM29" s="260"/>
      <c r="GN29" s="260"/>
      <c r="GO29" s="260"/>
      <c r="GP29" s="260"/>
      <c r="GQ29" s="260"/>
      <c r="GR29" s="260"/>
      <c r="GS29" s="260"/>
      <c r="GT29" s="260"/>
    </row>
    <row r="30" spans="1:202" ht="13.8">
      <c r="A30" s="33"/>
      <c r="B30" s="18" t="s">
        <v>19</v>
      </c>
      <c r="C30" s="22">
        <v>15.574374346592384</v>
      </c>
      <c r="D30" s="22">
        <v>11.094015633668851</v>
      </c>
      <c r="E30" s="22">
        <v>4.4803587129235325</v>
      </c>
      <c r="F30" s="20">
        <v>0.40385365055068462</v>
      </c>
      <c r="G30" s="22"/>
      <c r="H30" s="22">
        <v>9.8537521059587831</v>
      </c>
      <c r="I30" s="22">
        <v>1.2402635277100682</v>
      </c>
      <c r="J30" s="20">
        <v>0.12586713308527958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13.507026939837441</v>
      </c>
      <c r="FM30" s="22">
        <v>13.421672561354676</v>
      </c>
      <c r="FN30" s="22">
        <v>13.119190361678395</v>
      </c>
      <c r="FO30" s="22">
        <v>14.093979899548771</v>
      </c>
      <c r="FP30" s="22">
        <v>15.49756398616076</v>
      </c>
      <c r="FQ30" s="22">
        <v>17.573563661580309</v>
      </c>
      <c r="FR30" s="22">
        <v>16.259239474159216</v>
      </c>
      <c r="FS30" s="22">
        <v>17.809630997045488</v>
      </c>
      <c r="FT30" s="22">
        <v>16.512352129246043</v>
      </c>
      <c r="FU30" s="22">
        <v>16.939809171877673</v>
      </c>
      <c r="FV30" s="22">
        <v>15.995000216479765</v>
      </c>
      <c r="FW30" s="22">
        <v>15.208994277671673</v>
      </c>
      <c r="FX30" s="37"/>
      <c r="FY30" s="22">
        <v>0</v>
      </c>
      <c r="FZ30" s="22">
        <v>0</v>
      </c>
      <c r="GA30" s="22">
        <v>0</v>
      </c>
      <c r="GB30" s="22">
        <v>0</v>
      </c>
      <c r="GC30" s="22">
        <v>0</v>
      </c>
      <c r="GD30" s="22">
        <v>0</v>
      </c>
      <c r="GE30" s="22">
        <v>0</v>
      </c>
      <c r="GF30" s="22">
        <v>0</v>
      </c>
      <c r="GG30" s="22">
        <v>0</v>
      </c>
      <c r="GH30" s="22">
        <v>0</v>
      </c>
      <c r="GI30" s="22">
        <v>0</v>
      </c>
      <c r="GJ30" s="22">
        <v>0</v>
      </c>
      <c r="GK30" s="22">
        <v>0</v>
      </c>
      <c r="GL30" s="22">
        <f>'EDE''s'!C30</f>
        <v>15.574374346592384</v>
      </c>
      <c r="GM30" s="260"/>
      <c r="GN30" s="260"/>
      <c r="GO30" s="260"/>
      <c r="GP30" s="260"/>
      <c r="GQ30" s="260"/>
      <c r="GR30" s="260"/>
      <c r="GS30" s="260"/>
      <c r="GT30" s="260"/>
    </row>
    <row r="31" spans="1:202" ht="13.8">
      <c r="A31" s="33"/>
      <c r="B31" s="18" t="s">
        <v>20</v>
      </c>
      <c r="C31" s="22">
        <v>15.701243450099808</v>
      </c>
      <c r="D31" s="22">
        <v>10.496738500468075</v>
      </c>
      <c r="E31" s="22">
        <v>5.2045049496317333</v>
      </c>
      <c r="F31" s="20">
        <v>0.49582114953131889</v>
      </c>
      <c r="G31" s="22"/>
      <c r="H31" s="22">
        <v>8.8994607661717176</v>
      </c>
      <c r="I31" s="22">
        <v>1.5972777342963571</v>
      </c>
      <c r="J31" s="20">
        <v>0.17948028271194438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11.757776638130967</v>
      </c>
      <c r="FL31" s="22">
        <v>13.708825196954752</v>
      </c>
      <c r="FM31" s="22">
        <v>13.566494618786464</v>
      </c>
      <c r="FN31" s="22">
        <v>13.185560715904513</v>
      </c>
      <c r="FO31" s="22">
        <v>13.959507337135282</v>
      </c>
      <c r="FP31" s="22">
        <v>15.627095355621101</v>
      </c>
      <c r="FQ31" s="22">
        <v>17.857008179041241</v>
      </c>
      <c r="FR31" s="22">
        <v>16.396349221123096</v>
      </c>
      <c r="FS31" s="22">
        <v>18.104439790011522</v>
      </c>
      <c r="FT31" s="22">
        <v>16.277843044394434</v>
      </c>
      <c r="FU31" s="22">
        <v>17.056660017399402</v>
      </c>
      <c r="FV31" s="22">
        <v>16.199367332571825</v>
      </c>
      <c r="FW31" s="22">
        <v>15.224321639622932</v>
      </c>
      <c r="FX31" s="37"/>
      <c r="FY31" s="22">
        <v>0</v>
      </c>
      <c r="FZ31" s="22">
        <v>0</v>
      </c>
      <c r="GA31" s="22">
        <v>0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2">
        <v>0</v>
      </c>
      <c r="GL31" s="22">
        <f>'EDE''s'!C31</f>
        <v>15.701243450099808</v>
      </c>
      <c r="GM31" s="260"/>
      <c r="GN31" s="260"/>
      <c r="GO31" s="260"/>
      <c r="GP31" s="260"/>
      <c r="GQ31" s="260"/>
      <c r="GR31" s="260"/>
      <c r="GS31" s="260"/>
      <c r="GT31" s="260"/>
    </row>
    <row r="32" spans="1:202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37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60"/>
      <c r="GN32" s="260"/>
      <c r="GO32" s="260"/>
      <c r="GP32" s="260"/>
      <c r="GQ32" s="260"/>
      <c r="GR32" s="260"/>
      <c r="GS32" s="260"/>
      <c r="GT32" s="260"/>
    </row>
    <row r="33" spans="1:202" ht="13.8">
      <c r="A33" s="33"/>
      <c r="B33" s="34" t="s">
        <v>25</v>
      </c>
      <c r="C33" s="25">
        <v>2373.3830814503863</v>
      </c>
      <c r="D33" s="25">
        <v>1670.3248392816831</v>
      </c>
      <c r="E33" s="25">
        <v>703.05824216870315</v>
      </c>
      <c r="F33" s="26">
        <v>0.42091108605620131</v>
      </c>
      <c r="G33" s="27"/>
      <c r="H33" s="25">
        <v>1259.607507222107</v>
      </c>
      <c r="I33" s="25">
        <v>410.71733205957617</v>
      </c>
      <c r="J33" s="26">
        <v>0.32606770736493734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159.77846741381163</v>
      </c>
      <c r="FL33" s="25">
        <v>169.03872119350831</v>
      </c>
      <c r="FM33" s="25">
        <v>155.98592206416461</v>
      </c>
      <c r="FN33" s="25">
        <v>160.3968026874976</v>
      </c>
      <c r="FO33" s="25">
        <v>153.71514303546911</v>
      </c>
      <c r="FP33" s="25">
        <v>182.41270661892472</v>
      </c>
      <c r="FQ33" s="25">
        <v>221.02692894803369</v>
      </c>
      <c r="FR33" s="25">
        <v>235.04283048015293</v>
      </c>
      <c r="FS33" s="25">
        <v>264.46609084967929</v>
      </c>
      <c r="FT33" s="25">
        <v>220.96270172706647</v>
      </c>
      <c r="FU33" s="25">
        <v>222.03182969819179</v>
      </c>
      <c r="FV33" s="25">
        <v>197.85737496862001</v>
      </c>
      <c r="FW33" s="25">
        <v>190.44602917907747</v>
      </c>
      <c r="FX33" s="37"/>
      <c r="FY33" s="25">
        <v>0</v>
      </c>
      <c r="FZ33" s="25">
        <v>0</v>
      </c>
      <c r="GA33" s="25">
        <v>0</v>
      </c>
      <c r="GB33" s="25">
        <v>0</v>
      </c>
      <c r="GC33" s="25">
        <v>0</v>
      </c>
      <c r="GD33" s="25">
        <v>0</v>
      </c>
      <c r="GE33" s="25">
        <v>0</v>
      </c>
      <c r="GF33" s="25">
        <v>0</v>
      </c>
      <c r="GG33" s="25">
        <v>0</v>
      </c>
      <c r="GH33" s="25">
        <v>0</v>
      </c>
      <c r="GI33" s="25">
        <v>0</v>
      </c>
      <c r="GJ33" s="25">
        <v>0</v>
      </c>
      <c r="GK33" s="25">
        <v>0</v>
      </c>
      <c r="GL33" s="25">
        <f>'EDE''s'!C33</f>
        <v>2373.3830814503863</v>
      </c>
      <c r="GM33" s="260"/>
      <c r="GN33" s="260"/>
      <c r="GO33" s="260"/>
      <c r="GP33" s="260"/>
      <c r="GQ33" s="260"/>
      <c r="GR33" s="260"/>
      <c r="GS33" s="260"/>
      <c r="GT33" s="260"/>
    </row>
    <row r="34" spans="1:202" ht="13.8">
      <c r="A34" s="33"/>
      <c r="B34" s="18" t="s">
        <v>18</v>
      </c>
      <c r="C34" s="19">
        <v>879.34779399372758</v>
      </c>
      <c r="D34" s="19">
        <v>538.06729890901443</v>
      </c>
      <c r="E34" s="19">
        <v>341.28049508471315</v>
      </c>
      <c r="F34" s="20">
        <v>0.63427102107244515</v>
      </c>
      <c r="G34" s="22"/>
      <c r="H34" s="19">
        <v>425.09441735970495</v>
      </c>
      <c r="I34" s="19">
        <v>112.97288154930948</v>
      </c>
      <c r="J34" s="20">
        <v>0.26575950409086285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63.172439009999998</v>
      </c>
      <c r="FM34" s="19">
        <v>57.420490768918299</v>
      </c>
      <c r="FN34" s="19">
        <v>59.992400131364391</v>
      </c>
      <c r="FO34" s="19">
        <v>57.144401723142309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37"/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19">
        <v>0</v>
      </c>
      <c r="GL34" s="19">
        <f>'EDE''s'!C34</f>
        <v>879.34779399372758</v>
      </c>
      <c r="GM34" s="260"/>
      <c r="GN34" s="260"/>
      <c r="GO34" s="260"/>
      <c r="GP34" s="260"/>
      <c r="GQ34" s="260"/>
      <c r="GR34" s="260"/>
      <c r="GS34" s="260"/>
      <c r="GT34" s="260"/>
    </row>
    <row r="35" spans="1:202" ht="13.8">
      <c r="A35" s="33"/>
      <c r="B35" s="18" t="s">
        <v>19</v>
      </c>
      <c r="C35" s="19">
        <v>835.37818197922297</v>
      </c>
      <c r="D35" s="19">
        <v>624.79376705983714</v>
      </c>
      <c r="E35" s="19">
        <v>210.58441491938584</v>
      </c>
      <c r="F35" s="20">
        <v>0.33704627994347125</v>
      </c>
      <c r="G35" s="22"/>
      <c r="H35" s="19">
        <v>485.82105146812324</v>
      </c>
      <c r="I35" s="19">
        <v>138.97271559171389</v>
      </c>
      <c r="J35" s="20">
        <v>0.28605741799731887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59.128911356360703</v>
      </c>
      <c r="FM35" s="19">
        <v>55.471616644379203</v>
      </c>
      <c r="FN35" s="19">
        <v>57.419010274698998</v>
      </c>
      <c r="FO35" s="19">
        <v>54.585208766520502</v>
      </c>
      <c r="FP35" s="19">
        <v>65.2619105657338</v>
      </c>
      <c r="FQ35" s="19">
        <v>78.254226370939506</v>
      </c>
      <c r="FR35" s="19">
        <v>82.124879386335508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37"/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f>'EDE''s'!C35</f>
        <v>835.37818197922297</v>
      </c>
      <c r="GM35" s="260"/>
      <c r="GN35" s="260"/>
      <c r="GO35" s="260"/>
      <c r="GP35" s="260"/>
      <c r="GQ35" s="260"/>
      <c r="GR35" s="260"/>
      <c r="GS35" s="260"/>
      <c r="GT35" s="260"/>
    </row>
    <row r="36" spans="1:202" ht="13.8">
      <c r="A36" s="33"/>
      <c r="B36" s="18" t="s">
        <v>20</v>
      </c>
      <c r="C36" s="19">
        <v>658.65710547743527</v>
      </c>
      <c r="D36" s="19">
        <v>507.46377331283185</v>
      </c>
      <c r="E36" s="19">
        <v>151.19333216460342</v>
      </c>
      <c r="F36" s="20">
        <v>0.29793916357335437</v>
      </c>
      <c r="G36" s="22"/>
      <c r="H36" s="19">
        <v>348.69203839427854</v>
      </c>
      <c r="I36" s="19">
        <v>158.77173491855331</v>
      </c>
      <c r="J36" s="20">
        <v>0.45533513082115296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42.323798098963401</v>
      </c>
      <c r="FL36" s="19">
        <v>46.7373708271476</v>
      </c>
      <c r="FM36" s="19">
        <v>43.093814650867103</v>
      </c>
      <c r="FN36" s="19">
        <v>42.985392281434201</v>
      </c>
      <c r="FO36" s="19">
        <v>41.985532545806301</v>
      </c>
      <c r="FP36" s="19">
        <v>50.415790790838599</v>
      </c>
      <c r="FQ36" s="19">
        <v>62.237186856597198</v>
      </c>
      <c r="FR36" s="19">
        <v>63.973186540519301</v>
      </c>
      <c r="FS36" s="19">
        <v>75.278231408348105</v>
      </c>
      <c r="FT36" s="19">
        <v>62.045137992435102</v>
      </c>
      <c r="FU36" s="19">
        <v>61.192546561787303</v>
      </c>
      <c r="FV36" s="19">
        <v>54.445468333014297</v>
      </c>
      <c r="FW36" s="19">
        <v>54.267446688640135</v>
      </c>
      <c r="FX36" s="37"/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f>'EDE''s'!C36</f>
        <v>658.65710547743527</v>
      </c>
      <c r="GM36" s="260"/>
      <c r="GN36" s="260"/>
      <c r="GO36" s="260"/>
      <c r="GP36" s="260"/>
      <c r="GQ36" s="260"/>
      <c r="GR36" s="260"/>
      <c r="GS36" s="260"/>
      <c r="GT36" s="260"/>
    </row>
    <row r="37" spans="1:202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37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60"/>
      <c r="GN37" s="260"/>
      <c r="GO37" s="260"/>
      <c r="GP37" s="260"/>
      <c r="GQ37" s="260"/>
      <c r="GR37" s="260"/>
      <c r="GS37" s="260"/>
      <c r="GT37" s="260"/>
    </row>
    <row r="38" spans="1:202" ht="13.8">
      <c r="A38" s="33"/>
      <c r="B38" s="34" t="s">
        <v>26</v>
      </c>
      <c r="C38" s="25">
        <v>1582.2133308541133</v>
      </c>
      <c r="D38" s="25">
        <v>1190.9209299902243</v>
      </c>
      <c r="E38" s="25">
        <v>391.29240086388904</v>
      </c>
      <c r="F38" s="26">
        <v>0.32856287181643618</v>
      </c>
      <c r="G38" s="27"/>
      <c r="H38" s="25">
        <v>2519.8259893363715</v>
      </c>
      <c r="I38" s="25">
        <v>-1328.9050593461473</v>
      </c>
      <c r="J38" s="26">
        <v>-0.52737969406218066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82.424952122845212</v>
      </c>
      <c r="FL38" s="25">
        <v>52.148574148207302</v>
      </c>
      <c r="FM38" s="25">
        <v>-8.7378077190401484</v>
      </c>
      <c r="FN38" s="25">
        <v>110.88962115682565</v>
      </c>
      <c r="FO38" s="25">
        <v>189.3634767947695</v>
      </c>
      <c r="FP38" s="25">
        <v>261.09968224573811</v>
      </c>
      <c r="FQ38" s="25">
        <v>258.98033071288057</v>
      </c>
      <c r="FR38" s="25">
        <v>78.495706713340482</v>
      </c>
      <c r="FS38" s="25">
        <v>104.32127250836251</v>
      </c>
      <c r="FT38" s="25">
        <v>114.82547764181123</v>
      </c>
      <c r="FU38" s="25">
        <v>204.04007885602422</v>
      </c>
      <c r="FV38" s="25">
        <v>152.06322495555472</v>
      </c>
      <c r="FW38" s="25">
        <v>64.723692839639369</v>
      </c>
      <c r="FX38" s="37"/>
      <c r="FY38" s="25">
        <v>0</v>
      </c>
      <c r="FZ38" s="25">
        <v>0</v>
      </c>
      <c r="GA38" s="25">
        <v>0</v>
      </c>
      <c r="GB38" s="25">
        <v>0</v>
      </c>
      <c r="GC38" s="25">
        <v>0</v>
      </c>
      <c r="GD38" s="25">
        <v>0</v>
      </c>
      <c r="GE38" s="25">
        <v>0</v>
      </c>
      <c r="GF38" s="25">
        <v>0</v>
      </c>
      <c r="GG38" s="25">
        <v>0</v>
      </c>
      <c r="GH38" s="25">
        <v>0</v>
      </c>
      <c r="GI38" s="25">
        <v>0</v>
      </c>
      <c r="GJ38" s="25">
        <v>0</v>
      </c>
      <c r="GK38" s="25">
        <v>0</v>
      </c>
      <c r="GL38" s="25">
        <f>'EDE''s'!C38</f>
        <v>1582.2133308541133</v>
      </c>
      <c r="GM38" s="260"/>
      <c r="GN38" s="260"/>
      <c r="GO38" s="260"/>
      <c r="GP38" s="260"/>
      <c r="GQ38" s="260"/>
      <c r="GR38" s="260"/>
      <c r="GS38" s="260"/>
      <c r="GT38" s="260"/>
    </row>
    <row r="39" spans="1:202" ht="13.8">
      <c r="A39" s="33"/>
      <c r="B39" s="18" t="s">
        <v>18</v>
      </c>
      <c r="C39" s="19">
        <v>-683.62104354245457</v>
      </c>
      <c r="D39" s="19">
        <v>41.402579471820786</v>
      </c>
      <c r="E39" s="19">
        <v>-725.02362301427536</v>
      </c>
      <c r="F39" s="20">
        <v>-17.511556822389224</v>
      </c>
      <c r="G39" s="22"/>
      <c r="H39" s="19">
        <v>331.41389763865686</v>
      </c>
      <c r="I39" s="19">
        <v>-290.01131816683608</v>
      </c>
      <c r="J39" s="20">
        <v>-0.87507289293896073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-79.997299519999999</v>
      </c>
      <c r="FM39" s="19">
        <v>-94.083198012268539</v>
      </c>
      <c r="FN39" s="19">
        <v>-67.599411549749249</v>
      </c>
      <c r="FO39" s="19">
        <v>-23.725140796679497</v>
      </c>
      <c r="FP39" s="19">
        <v>-17.831822037953614</v>
      </c>
      <c r="FQ39" s="19">
        <v>-25.571680181171835</v>
      </c>
      <c r="FR39" s="19">
        <v>-90.419176691846729</v>
      </c>
      <c r="FS39" s="19">
        <v>-77.691004419908168</v>
      </c>
      <c r="FT39" s="19">
        <v>-63.183762353373766</v>
      </c>
      <c r="FU39" s="19">
        <v>-33.301322370212439</v>
      </c>
      <c r="FV39" s="19">
        <v>-42.052092307676077</v>
      </c>
      <c r="FW39" s="19">
        <v>-68.165133301614702</v>
      </c>
      <c r="FX39" s="37"/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19">
        <v>0</v>
      </c>
      <c r="GL39" s="19">
        <f>'EDE''s'!C39</f>
        <v>-683.62104354245457</v>
      </c>
      <c r="GM39" s="260"/>
      <c r="GN39" s="260"/>
      <c r="GO39" s="260"/>
      <c r="GP39" s="260"/>
      <c r="GQ39" s="260"/>
      <c r="GR39" s="260"/>
      <c r="GS39" s="260"/>
      <c r="GT39" s="260"/>
    </row>
    <row r="40" spans="1:202" ht="13.8">
      <c r="A40" s="33"/>
      <c r="B40" s="18" t="s">
        <v>19</v>
      </c>
      <c r="C40" s="19">
        <v>571.13104433462718</v>
      </c>
      <c r="D40" s="19">
        <v>183.99583620162892</v>
      </c>
      <c r="E40" s="19">
        <v>387.13520813299829</v>
      </c>
      <c r="F40" s="20">
        <v>2.1040433094842554</v>
      </c>
      <c r="G40" s="22"/>
      <c r="H40" s="19">
        <v>618.19954304599878</v>
      </c>
      <c r="I40" s="19">
        <v>-434.20370684436989</v>
      </c>
      <c r="J40" s="20">
        <v>-0.70236821060228738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14.216057503928299</v>
      </c>
      <c r="FM40" s="19">
        <v>0.55533856184858077</v>
      </c>
      <c r="FN40" s="19">
        <v>36.5814643250309</v>
      </c>
      <c r="FO40" s="19">
        <v>59.795099034922004</v>
      </c>
      <c r="FP40" s="19">
        <v>85.011929640745706</v>
      </c>
      <c r="FQ40" s="19">
        <v>87.503336135214397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75.522990041275662</v>
      </c>
      <c r="FV40" s="19">
        <v>59.369716699749794</v>
      </c>
      <c r="FW40" s="19">
        <v>33.254505819771055</v>
      </c>
      <c r="FX40" s="37"/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19">
        <v>0</v>
      </c>
      <c r="GL40" s="19">
        <f>'EDE''s'!C40</f>
        <v>571.13104433462718</v>
      </c>
      <c r="GM40" s="260"/>
      <c r="GN40" s="260"/>
      <c r="GO40" s="260"/>
      <c r="GP40" s="260"/>
      <c r="GQ40" s="260"/>
      <c r="GR40" s="260"/>
      <c r="GS40" s="260"/>
      <c r="GT40" s="260"/>
    </row>
    <row r="41" spans="1:202" ht="13.8">
      <c r="A41" s="33"/>
      <c r="B41" s="18" t="s">
        <v>20</v>
      </c>
      <c r="C41" s="19">
        <v>1694.703330061941</v>
      </c>
      <c r="D41" s="19">
        <v>965.52251431677439</v>
      </c>
      <c r="E41" s="19">
        <v>729.18081574516657</v>
      </c>
      <c r="F41" s="20">
        <v>0.75521886329201904</v>
      </c>
      <c r="G41" s="22"/>
      <c r="H41" s="19">
        <v>1570.2125486517164</v>
      </c>
      <c r="I41" s="19">
        <v>-604.69003433494197</v>
      </c>
      <c r="J41" s="20">
        <v>-0.38510075266827221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113.347946885825</v>
      </c>
      <c r="FL41" s="19">
        <v>117.929816164279</v>
      </c>
      <c r="FM41" s="19">
        <v>84.790051731379805</v>
      </c>
      <c r="FN41" s="19">
        <v>141.907568381544</v>
      </c>
      <c r="FO41" s="19">
        <v>153.293518556527</v>
      </c>
      <c r="FP41" s="19">
        <v>193.919574642946</v>
      </c>
      <c r="FQ41" s="19">
        <v>197.04867475883799</v>
      </c>
      <c r="FR41" s="19">
        <v>144.05494633031401</v>
      </c>
      <c r="FS41" s="19">
        <v>140.70730753716501</v>
      </c>
      <c r="FT41" s="19">
        <v>124.853539889023</v>
      </c>
      <c r="FU41" s="19">
        <v>161.81841118496101</v>
      </c>
      <c r="FV41" s="19">
        <v>134.74560056348099</v>
      </c>
      <c r="FW41" s="19">
        <v>99.634320321483017</v>
      </c>
      <c r="FX41" s="37"/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19">
        <v>0</v>
      </c>
      <c r="GL41" s="19">
        <f>'EDE''s'!C41</f>
        <v>1694.703330061941</v>
      </c>
      <c r="GM41" s="260"/>
      <c r="GN41" s="260"/>
      <c r="GO41" s="260"/>
      <c r="GP41" s="260"/>
      <c r="GQ41" s="260"/>
      <c r="GR41" s="260"/>
      <c r="GS41" s="260"/>
      <c r="GT41" s="260"/>
    </row>
    <row r="42" spans="1:202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37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60"/>
      <c r="GN42" s="260"/>
      <c r="GO42" s="260"/>
      <c r="GP42" s="260"/>
      <c r="GQ42" s="260"/>
      <c r="GR42" s="260"/>
      <c r="GS42" s="260"/>
      <c r="GT42" s="260"/>
    </row>
    <row r="43" spans="1:202" ht="13.8">
      <c r="A43" s="33"/>
      <c r="B43" s="34" t="s">
        <v>27</v>
      </c>
      <c r="C43" s="31">
        <v>32.98033056908119</v>
      </c>
      <c r="D43" s="31">
        <v>34.59525831825696</v>
      </c>
      <c r="E43" s="31">
        <v>-1.6149277491757701</v>
      </c>
      <c r="F43" s="26">
        <v>-4.6680609646540028E-2</v>
      </c>
      <c r="G43" s="27"/>
      <c r="H43" s="31">
        <v>18.0777282912217</v>
      </c>
      <c r="I43" s="31">
        <v>16.51753002703526</v>
      </c>
      <c r="J43" s="26">
        <v>0.9136950042033738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38.352228702586629</v>
      </c>
      <c r="FL43" s="31">
        <v>52.299970161188639</v>
      </c>
      <c r="FM43" s="31">
        <v>-241.66921797704961</v>
      </c>
      <c r="FN43" s="31">
        <v>33.789733547106451</v>
      </c>
      <c r="FO43" s="31">
        <v>27.635089882926287</v>
      </c>
      <c r="FP43" s="31">
        <v>26.723143127230198</v>
      </c>
      <c r="FQ43" s="31">
        <v>26.34012348900956</v>
      </c>
      <c r="FR43" s="31">
        <v>45.496289900223154</v>
      </c>
      <c r="FS43" s="31">
        <v>38.923287765272455</v>
      </c>
      <c r="FT43" s="31">
        <v>36.925284982162935</v>
      </c>
      <c r="FU43" s="31">
        <v>25.206464063277167</v>
      </c>
      <c r="FV43" s="31">
        <v>30.150684616112933</v>
      </c>
      <c r="FW43" s="31">
        <v>45.797943858555328</v>
      </c>
      <c r="FX43" s="37"/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f>'EDE''s'!C43</f>
        <v>32.98033056908119</v>
      </c>
      <c r="GM43" s="260"/>
      <c r="GN43" s="260"/>
      <c r="GO43" s="260"/>
      <c r="GP43" s="260"/>
      <c r="GQ43" s="260"/>
      <c r="GR43" s="260"/>
      <c r="GS43" s="260"/>
      <c r="GT43" s="260"/>
    </row>
    <row r="44" spans="1:202" ht="13.8">
      <c r="A44" s="33"/>
      <c r="B44" s="18" t="s">
        <v>18</v>
      </c>
      <c r="C44" s="22">
        <v>-3.8836749566129076</v>
      </c>
      <c r="D44" s="22">
        <v>230.22656637402326</v>
      </c>
      <c r="E44" s="22">
        <v>-234.11024133063617</v>
      </c>
      <c r="F44" s="20">
        <v>-1.0168689261963952</v>
      </c>
      <c r="G44" s="22"/>
      <c r="H44" s="22">
        <v>34.839327815390916</v>
      </c>
      <c r="I44" s="22">
        <v>195.38723855863236</v>
      </c>
      <c r="J44" s="20">
        <v>5.6082378969526632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0.62401046409722616</v>
      </c>
      <c r="FM44" s="22">
        <v>1.8567502544862478</v>
      </c>
      <c r="FN44" s="22">
        <v>-0.24822959981845388</v>
      </c>
      <c r="FO44" s="22">
        <v>-26.339555856156711</v>
      </c>
      <c r="FP44" s="22">
        <v>-39.317603038359195</v>
      </c>
      <c r="FQ44" s="22">
        <v>-28.985986246538914</v>
      </c>
      <c r="FR44" s="22">
        <v>1.5351031015903356</v>
      </c>
      <c r="FS44" s="22">
        <v>0.79299731838033105</v>
      </c>
      <c r="FT44" s="22">
        <v>-0.11716712420963375</v>
      </c>
      <c r="FU44" s="22">
        <v>-14.241709528242314</v>
      </c>
      <c r="FV44" s="22">
        <v>-9.8893209587534052</v>
      </c>
      <c r="FW44" s="22">
        <v>-1.4439848987944583</v>
      </c>
      <c r="FX44" s="37"/>
      <c r="FY44" s="22">
        <v>0</v>
      </c>
      <c r="FZ44" s="22">
        <v>0</v>
      </c>
      <c r="GA44" s="22">
        <v>0</v>
      </c>
      <c r="GB44" s="22">
        <v>0</v>
      </c>
      <c r="GC44" s="22">
        <v>0</v>
      </c>
      <c r="GD44" s="22">
        <v>0</v>
      </c>
      <c r="GE44" s="22">
        <v>0</v>
      </c>
      <c r="GF44" s="22">
        <v>0</v>
      </c>
      <c r="GG44" s="22">
        <v>0</v>
      </c>
      <c r="GH44" s="22">
        <v>0</v>
      </c>
      <c r="GI44" s="22">
        <v>0</v>
      </c>
      <c r="GJ44" s="22">
        <v>0</v>
      </c>
      <c r="GK44" s="22">
        <v>0</v>
      </c>
      <c r="GL44" s="22">
        <f>'EDE''s'!C44</f>
        <v>-3.8836749566129076</v>
      </c>
      <c r="GM44" s="260"/>
      <c r="GN44" s="260"/>
      <c r="GO44" s="260"/>
      <c r="GP44" s="260"/>
      <c r="GQ44" s="260"/>
      <c r="GR44" s="260"/>
      <c r="GS44" s="260"/>
      <c r="GT44" s="260"/>
    </row>
    <row r="45" spans="1:202" ht="13.8">
      <c r="A45" s="33"/>
      <c r="B45" s="18" t="s">
        <v>19</v>
      </c>
      <c r="C45" s="22">
        <v>29.407830617532717</v>
      </c>
      <c r="D45" s="22">
        <v>64.195047357323816</v>
      </c>
      <c r="E45" s="22">
        <v>-34.787216739791099</v>
      </c>
      <c r="F45" s="20">
        <v>-0.54189876278395377</v>
      </c>
      <c r="G45" s="22"/>
      <c r="H45" s="22">
        <v>20.777254956159471</v>
      </c>
      <c r="I45" s="22">
        <v>43.417792401164348</v>
      </c>
      <c r="J45" s="20">
        <v>2.0896789538741753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55.875346988936272</v>
      </c>
      <c r="FM45" s="22">
        <v>1198.1778414983312</v>
      </c>
      <c r="FN45" s="22">
        <v>31.407060256728244</v>
      </c>
      <c r="FO45" s="22">
        <v>26.500269482423761</v>
      </c>
      <c r="FP45" s="22">
        <v>25.591501704612014</v>
      </c>
      <c r="FQ45" s="22">
        <v>24.920549566529818</v>
      </c>
      <c r="FR45" s="22">
        <v>44.386226517611895</v>
      </c>
      <c r="FS45" s="22">
        <v>32.544508657745027</v>
      </c>
      <c r="FT45" s="22">
        <v>28.388128453034533</v>
      </c>
      <c r="FU45" s="22">
        <v>22.847891738939481</v>
      </c>
      <c r="FV45" s="22">
        <v>26.050593680709927</v>
      </c>
      <c r="FW45" s="22">
        <v>30.595847991030979</v>
      </c>
      <c r="FX45" s="37"/>
      <c r="FY45" s="22">
        <v>0</v>
      </c>
      <c r="FZ45" s="22">
        <v>0</v>
      </c>
      <c r="GA45" s="22">
        <v>0</v>
      </c>
      <c r="GB45" s="22">
        <v>0</v>
      </c>
      <c r="GC45" s="22">
        <v>0</v>
      </c>
      <c r="GD45" s="22">
        <v>0</v>
      </c>
      <c r="GE45" s="22">
        <v>0</v>
      </c>
      <c r="GF45" s="22">
        <v>0</v>
      </c>
      <c r="GG45" s="22">
        <v>0</v>
      </c>
      <c r="GH45" s="22">
        <v>0</v>
      </c>
      <c r="GI45" s="22">
        <v>0</v>
      </c>
      <c r="GJ45" s="22">
        <v>0</v>
      </c>
      <c r="GK45" s="22">
        <v>0</v>
      </c>
      <c r="GL45" s="22">
        <f>'EDE''s'!C45</f>
        <v>29.407830617532717</v>
      </c>
      <c r="GM45" s="260"/>
      <c r="GN45" s="260"/>
      <c r="GO45" s="260"/>
      <c r="GP45" s="260"/>
      <c r="GQ45" s="260"/>
      <c r="GR45" s="260"/>
      <c r="GS45" s="260"/>
      <c r="GT45" s="260"/>
    </row>
    <row r="46" spans="1:202" ht="13.8">
      <c r="A46" s="33"/>
      <c r="B46" s="18" t="s">
        <v>20</v>
      </c>
      <c r="C46" s="22">
        <v>19.313841639971681</v>
      </c>
      <c r="D46" s="22">
        <v>20.56567484015919</v>
      </c>
      <c r="E46" s="22">
        <v>-1.2518332001875088</v>
      </c>
      <c r="F46" s="20">
        <v>-6.0870027845768414E-2</v>
      </c>
      <c r="G46" s="22"/>
      <c r="H46" s="22">
        <v>13.477158014369007</v>
      </c>
      <c r="I46" s="22">
        <v>7.0885168257901832</v>
      </c>
      <c r="J46" s="20">
        <v>0.52596525307728714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18.017941419584147</v>
      </c>
      <c r="FL46" s="22">
        <v>16.814754254265935</v>
      </c>
      <c r="FM46" s="22">
        <v>19.11726396800869</v>
      </c>
      <c r="FN46" s="22">
        <v>18.1895465636903</v>
      </c>
      <c r="FO46" s="22">
        <v>19.724126765926925</v>
      </c>
      <c r="FP46" s="22">
        <v>21.146481700082088</v>
      </c>
      <c r="FQ46" s="22">
        <v>19.790654778814897</v>
      </c>
      <c r="FR46" s="22">
        <v>18.094674673232706</v>
      </c>
      <c r="FS46" s="22">
        <v>19.742298980166382</v>
      </c>
      <c r="FT46" s="22">
        <v>21.814115844863714</v>
      </c>
      <c r="FU46" s="22">
        <v>18.189030736566547</v>
      </c>
      <c r="FV46" s="22">
        <v>19.461320606209821</v>
      </c>
      <c r="FW46" s="22">
        <v>18.551166072432526</v>
      </c>
      <c r="FX46" s="37"/>
      <c r="FY46" s="22">
        <v>0</v>
      </c>
      <c r="FZ46" s="22">
        <v>0</v>
      </c>
      <c r="GA46" s="22">
        <v>0</v>
      </c>
      <c r="GB46" s="22">
        <v>0</v>
      </c>
      <c r="GC46" s="22">
        <v>0</v>
      </c>
      <c r="GD46" s="22">
        <v>0</v>
      </c>
      <c r="GE46" s="22">
        <v>0</v>
      </c>
      <c r="GF46" s="22">
        <v>0</v>
      </c>
      <c r="GG46" s="22">
        <v>0</v>
      </c>
      <c r="GH46" s="22">
        <v>0</v>
      </c>
      <c r="GI46" s="22">
        <v>0</v>
      </c>
      <c r="GJ46" s="22">
        <v>0</v>
      </c>
      <c r="GK46" s="22">
        <v>0</v>
      </c>
      <c r="GL46" s="22">
        <f>'EDE''s'!C46</f>
        <v>19.313841639971681</v>
      </c>
      <c r="GM46" s="260"/>
      <c r="GN46" s="260"/>
      <c r="GO46" s="260"/>
      <c r="GP46" s="260"/>
      <c r="GQ46" s="260"/>
      <c r="GR46" s="260"/>
      <c r="GS46" s="260"/>
      <c r="GT46" s="260"/>
    </row>
    <row r="47" spans="1:202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37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60"/>
      <c r="GN47" s="260"/>
      <c r="GO47" s="260"/>
      <c r="GP47" s="260"/>
      <c r="GQ47" s="260"/>
      <c r="GR47" s="260"/>
      <c r="GS47" s="260"/>
      <c r="GT47" s="260"/>
    </row>
    <row r="48" spans="1:202" ht="13.8">
      <c r="A48" s="33"/>
      <c r="B48" s="34" t="s">
        <v>28</v>
      </c>
      <c r="C48" s="25">
        <v>521.81918682375681</v>
      </c>
      <c r="D48" s="25">
        <v>412.0021720963062</v>
      </c>
      <c r="E48" s="25">
        <v>109.81701472745061</v>
      </c>
      <c r="F48" s="26">
        <v>0.26654474700628689</v>
      </c>
      <c r="G48" s="27"/>
      <c r="H48" s="25">
        <v>455.52729576381836</v>
      </c>
      <c r="I48" s="25">
        <v>-43.525123667512162</v>
      </c>
      <c r="J48" s="26">
        <v>-9.554888164172505E-2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31.611806146151132</v>
      </c>
      <c r="FL48" s="25">
        <v>27.27368871899775</v>
      </c>
      <c r="FM48" s="25">
        <v>21.116591582942604</v>
      </c>
      <c r="FN48" s="25">
        <v>37.469307520287174</v>
      </c>
      <c r="FO48" s="25">
        <v>52.330767017668819</v>
      </c>
      <c r="FP48" s="25">
        <v>69.774041791271856</v>
      </c>
      <c r="FQ48" s="25">
        <v>68.21573892201809</v>
      </c>
      <c r="FR48" s="25">
        <v>35.712634285530314</v>
      </c>
      <c r="FS48" s="25">
        <v>40.605269098824003</v>
      </c>
      <c r="FT48" s="25">
        <v>42.399634851368582</v>
      </c>
      <c r="FU48" s="25">
        <v>51.431289151526144</v>
      </c>
      <c r="FV48" s="25">
        <v>45.848103373439642</v>
      </c>
      <c r="FW48" s="25">
        <v>29.642120509881835</v>
      </c>
      <c r="FX48" s="37"/>
      <c r="FY48" s="25">
        <v>0</v>
      </c>
      <c r="FZ48" s="25">
        <v>0</v>
      </c>
      <c r="GA48" s="25">
        <v>0</v>
      </c>
      <c r="GB48" s="25">
        <v>0</v>
      </c>
      <c r="GC48" s="25">
        <v>0</v>
      </c>
      <c r="GD48" s="25">
        <v>0</v>
      </c>
      <c r="GE48" s="25">
        <v>0</v>
      </c>
      <c r="GF48" s="25">
        <v>0</v>
      </c>
      <c r="GG48" s="25">
        <v>0</v>
      </c>
      <c r="GH48" s="25">
        <v>0</v>
      </c>
      <c r="GI48" s="25">
        <v>0</v>
      </c>
      <c r="GJ48" s="25">
        <v>0</v>
      </c>
      <c r="GK48" s="25">
        <v>0</v>
      </c>
      <c r="GL48" s="25">
        <f>'EDE''s'!C48</f>
        <v>521.81918682375681</v>
      </c>
      <c r="GM48" s="260"/>
      <c r="GN48" s="260"/>
      <c r="GO48" s="260"/>
      <c r="GP48" s="260"/>
      <c r="GQ48" s="260"/>
      <c r="GR48" s="260"/>
      <c r="GS48" s="260"/>
      <c r="GT48" s="260"/>
    </row>
    <row r="49" spans="1:202" ht="13.8">
      <c r="A49" s="33"/>
      <c r="B49" s="18" t="s">
        <v>18</v>
      </c>
      <c r="C49" s="19">
        <v>26.549619266194131</v>
      </c>
      <c r="D49" s="19">
        <v>95.319737108249214</v>
      </c>
      <c r="E49" s="19">
        <v>-68.770117842055086</v>
      </c>
      <c r="F49" s="20">
        <v>-0.72146776657552847</v>
      </c>
      <c r="G49" s="22"/>
      <c r="H49" s="19">
        <v>115.46237422409577</v>
      </c>
      <c r="I49" s="19">
        <v>-20.142637115846554</v>
      </c>
      <c r="J49" s="20">
        <v>-0.17445195676257799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-0.49919152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37"/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19">
        <v>0</v>
      </c>
      <c r="GL49" s="19">
        <f>'EDE''s'!C49</f>
        <v>26.549619266194131</v>
      </c>
      <c r="GM49" s="260"/>
      <c r="GN49" s="260"/>
      <c r="GO49" s="260"/>
      <c r="GP49" s="260"/>
      <c r="GQ49" s="260"/>
      <c r="GR49" s="260"/>
      <c r="GS49" s="260"/>
      <c r="GT49" s="260"/>
    </row>
    <row r="50" spans="1:202" ht="13.8">
      <c r="A50" s="33"/>
      <c r="B50" s="18" t="s">
        <v>19</v>
      </c>
      <c r="C50" s="19">
        <v>167.95725012207285</v>
      </c>
      <c r="D50" s="19">
        <v>118.11621418513963</v>
      </c>
      <c r="E50" s="19">
        <v>49.841035936933224</v>
      </c>
      <c r="F50" s="20">
        <v>0.42196608044692818</v>
      </c>
      <c r="G50" s="22"/>
      <c r="H50" s="19">
        <v>128.44489519647999</v>
      </c>
      <c r="I50" s="19">
        <v>-10.328681011340365</v>
      </c>
      <c r="J50" s="20">
        <v>-8.0413324293976463E-2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7.9432714584666497</v>
      </c>
      <c r="FM50" s="19">
        <v>6.6539435933651996</v>
      </c>
      <c r="FN50" s="19">
        <v>11.489162543356001</v>
      </c>
      <c r="FO50" s="19">
        <v>15.845862381536501</v>
      </c>
      <c r="FP50" s="19">
        <v>21.755829423135001</v>
      </c>
      <c r="FQ50" s="19">
        <v>21.8063122539433</v>
      </c>
      <c r="FR50" s="19">
        <v>11.034387982188999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37"/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19">
        <v>0</v>
      </c>
      <c r="GL50" s="19">
        <f>'EDE''s'!C50</f>
        <v>167.95725012207285</v>
      </c>
      <c r="GM50" s="260"/>
      <c r="GN50" s="260"/>
      <c r="GO50" s="260"/>
      <c r="GP50" s="260"/>
      <c r="GQ50" s="260"/>
      <c r="GR50" s="260"/>
      <c r="GS50" s="260"/>
      <c r="GT50" s="260"/>
    </row>
    <row r="51" spans="1:202" ht="13.8">
      <c r="A51" s="33"/>
      <c r="B51" s="18" t="s">
        <v>20</v>
      </c>
      <c r="C51" s="19">
        <v>327.31231743548983</v>
      </c>
      <c r="D51" s="19">
        <v>198.56622080291729</v>
      </c>
      <c r="E51" s="19">
        <v>128.74609663257255</v>
      </c>
      <c r="F51" s="20">
        <v>0.64837864220801567</v>
      </c>
      <c r="G51" s="22"/>
      <c r="H51" s="19">
        <v>211.62002634324261</v>
      </c>
      <c r="I51" s="19">
        <v>-13.053805540325328</v>
      </c>
      <c r="J51" s="20">
        <v>-6.1685114428406546E-2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20.4229666701893</v>
      </c>
      <c r="FL51" s="19">
        <v>19.8296087805311</v>
      </c>
      <c r="FM51" s="19">
        <v>16.209538008098999</v>
      </c>
      <c r="FN51" s="19">
        <v>25.812343228161598</v>
      </c>
      <c r="FO51" s="19">
        <v>30.235807924039101</v>
      </c>
      <c r="FP51" s="19">
        <v>41.007167364747602</v>
      </c>
      <c r="FQ51" s="19">
        <v>38.997222967751398</v>
      </c>
      <c r="FR51" s="19">
        <v>26.066273889170301</v>
      </c>
      <c r="FS51" s="19">
        <v>27.778857340929299</v>
      </c>
      <c r="FT51" s="19">
        <v>27.235695827804602</v>
      </c>
      <c r="FU51" s="19">
        <v>29.433200547856199</v>
      </c>
      <c r="FV51" s="19">
        <v>26.2232733284219</v>
      </c>
      <c r="FW51" s="19">
        <v>18.483328227977704</v>
      </c>
      <c r="FX51" s="37"/>
      <c r="FY51" s="19">
        <v>0</v>
      </c>
      <c r="FZ51" s="19">
        <v>0</v>
      </c>
      <c r="GA51" s="19">
        <v>0</v>
      </c>
      <c r="GB51" s="19">
        <v>0</v>
      </c>
      <c r="GC51" s="19">
        <v>0</v>
      </c>
      <c r="GD51" s="19">
        <v>0</v>
      </c>
      <c r="GE51" s="19">
        <v>0</v>
      </c>
      <c r="GF51" s="19">
        <v>0</v>
      </c>
      <c r="GG51" s="19">
        <v>0</v>
      </c>
      <c r="GH51" s="19">
        <v>0</v>
      </c>
      <c r="GI51" s="19">
        <v>0</v>
      </c>
      <c r="GJ51" s="19">
        <v>0</v>
      </c>
      <c r="GK51" s="19">
        <v>0</v>
      </c>
      <c r="GL51" s="19">
        <f>'EDE''s'!C51</f>
        <v>327.31231743548983</v>
      </c>
      <c r="GM51" s="260"/>
      <c r="GN51" s="260"/>
      <c r="GO51" s="260"/>
      <c r="GP51" s="260"/>
      <c r="GQ51" s="260"/>
      <c r="GR51" s="260"/>
      <c r="GS51" s="260"/>
      <c r="GT51" s="260"/>
    </row>
    <row r="52" spans="1:202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37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60"/>
      <c r="GN52" s="260"/>
      <c r="GO52" s="260"/>
      <c r="GP52" s="260"/>
      <c r="GQ52" s="260"/>
      <c r="GR52" s="260"/>
      <c r="GS52" s="260"/>
      <c r="GT52" s="260"/>
    </row>
    <row r="53" spans="1:202" ht="13.8">
      <c r="A53" s="9"/>
      <c r="B53" s="34" t="s">
        <v>29</v>
      </c>
      <c r="C53" s="25">
        <v>11463.760774619999</v>
      </c>
      <c r="D53" s="25">
        <v>11186.09352335</v>
      </c>
      <c r="E53" s="25">
        <v>277.66725126999881</v>
      </c>
      <c r="F53" s="26">
        <v>2.4822539762464214E-2</v>
      </c>
      <c r="G53" s="27"/>
      <c r="H53" s="25">
        <v>10484.158622709998</v>
      </c>
      <c r="I53" s="25">
        <v>701.93490064000252</v>
      </c>
      <c r="J53" s="26">
        <v>6.6951953504358827E-2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37"/>
      <c r="FY53" s="25">
        <v>0</v>
      </c>
      <c r="FZ53" s="25">
        <v>0</v>
      </c>
      <c r="GA53" s="25">
        <v>0</v>
      </c>
      <c r="GB53" s="25">
        <v>0</v>
      </c>
      <c r="GC53" s="25">
        <v>0</v>
      </c>
      <c r="GD53" s="25">
        <v>0</v>
      </c>
      <c r="GE53" s="25">
        <v>0</v>
      </c>
      <c r="GF53" s="25">
        <v>0</v>
      </c>
      <c r="GG53" s="25">
        <v>0</v>
      </c>
      <c r="GH53" s="25">
        <v>0</v>
      </c>
      <c r="GI53" s="25">
        <v>0</v>
      </c>
      <c r="GJ53" s="25">
        <v>0</v>
      </c>
      <c r="GK53" s="25">
        <v>0</v>
      </c>
      <c r="GL53" s="25">
        <f>'EDE''s'!C53</f>
        <v>11463.760774619999</v>
      </c>
      <c r="GM53" s="260"/>
      <c r="GN53" s="260"/>
      <c r="GO53" s="260"/>
      <c r="GP53" s="260"/>
      <c r="GQ53" s="260"/>
      <c r="GR53" s="260"/>
      <c r="GS53" s="260"/>
      <c r="GT53" s="260"/>
    </row>
    <row r="54" spans="1:202" ht="13.8">
      <c r="A54" s="9"/>
      <c r="B54" s="18" t="s">
        <v>18</v>
      </c>
      <c r="C54" s="19">
        <v>4016.2274070000003</v>
      </c>
      <c r="D54" s="19">
        <v>3894.7803309999999</v>
      </c>
      <c r="E54" s="19">
        <v>121.44707600000038</v>
      </c>
      <c r="F54" s="20">
        <v>3.1182009170930156E-2</v>
      </c>
      <c r="G54" s="22"/>
      <c r="H54" s="19">
        <v>3589.1794920000002</v>
      </c>
      <c r="I54" s="19">
        <v>305.60083899999972</v>
      </c>
      <c r="J54" s="20">
        <v>8.5145042113708727E-2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37"/>
      <c r="FY54" s="19">
        <v>0</v>
      </c>
      <c r="FZ54" s="19">
        <v>0</v>
      </c>
      <c r="GA54" s="19">
        <v>0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19">
        <v>0</v>
      </c>
      <c r="GL54" s="19">
        <f>'EDE''s'!C54</f>
        <v>4016.2274070000003</v>
      </c>
      <c r="GM54" s="260"/>
      <c r="GN54" s="260"/>
      <c r="GO54" s="260"/>
      <c r="GP54" s="260"/>
      <c r="GQ54" s="260"/>
      <c r="GR54" s="260"/>
      <c r="GS54" s="260"/>
      <c r="GT54" s="260"/>
    </row>
    <row r="55" spans="1:202" ht="13.8">
      <c r="A55" s="9"/>
      <c r="B55" s="18" t="s">
        <v>19</v>
      </c>
      <c r="C55" s="19">
        <v>4364.725101</v>
      </c>
      <c r="D55" s="19">
        <v>4297.616814</v>
      </c>
      <c r="E55" s="19">
        <v>67.108287000000018</v>
      </c>
      <c r="F55" s="20">
        <v>1.5615232791668807E-2</v>
      </c>
      <c r="G55" s="22"/>
      <c r="H55" s="19">
        <v>4156.0043420000002</v>
      </c>
      <c r="I55" s="19">
        <v>141.6124719999998</v>
      </c>
      <c r="J55" s="20">
        <v>3.4074187692463148E-2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37"/>
      <c r="FY55" s="19">
        <v>0</v>
      </c>
      <c r="FZ55" s="19">
        <v>0</v>
      </c>
      <c r="GA55" s="19">
        <v>0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19">
        <v>0</v>
      </c>
      <c r="GL55" s="19">
        <f>'EDE''s'!C55</f>
        <v>4364.725101</v>
      </c>
      <c r="GM55" s="260"/>
      <c r="GN55" s="260"/>
      <c r="GO55" s="260"/>
      <c r="GP55" s="260"/>
      <c r="GQ55" s="260"/>
      <c r="GR55" s="260"/>
      <c r="GS55" s="260"/>
      <c r="GT55" s="260"/>
    </row>
    <row r="56" spans="1:202" ht="13.8">
      <c r="A56" s="9"/>
      <c r="B56" s="18" t="s">
        <v>20</v>
      </c>
      <c r="C56" s="19">
        <v>3082.8082666200007</v>
      </c>
      <c r="D56" s="19">
        <v>2993.6963783499996</v>
      </c>
      <c r="E56" s="19">
        <v>89.111888270001145</v>
      </c>
      <c r="F56" s="20">
        <v>2.9766508358845627E-2</v>
      </c>
      <c r="G56" s="22"/>
      <c r="H56" s="19">
        <v>2738.9747887099998</v>
      </c>
      <c r="I56" s="19">
        <v>254.72158963999982</v>
      </c>
      <c r="J56" s="20">
        <v>9.2998880708927006E-2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37"/>
      <c r="FY56" s="19">
        <v>0</v>
      </c>
      <c r="FZ56" s="19">
        <v>0</v>
      </c>
      <c r="GA56" s="19">
        <v>0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19">
        <v>0</v>
      </c>
      <c r="GL56" s="19">
        <f>'EDE''s'!C56</f>
        <v>3082.8082666200007</v>
      </c>
      <c r="GM56" s="260"/>
      <c r="GN56" s="260"/>
      <c r="GO56" s="260"/>
      <c r="GP56" s="260"/>
      <c r="GQ56" s="260"/>
      <c r="GR56" s="260"/>
      <c r="GS56" s="260"/>
      <c r="GT56" s="260"/>
    </row>
    <row r="57" spans="1:202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37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60"/>
      <c r="GN57" s="260"/>
      <c r="GO57" s="260"/>
      <c r="GP57" s="260"/>
      <c r="GQ57" s="260"/>
      <c r="GR57" s="260"/>
      <c r="GS57" s="260"/>
      <c r="GT57" s="260"/>
    </row>
    <row r="58" spans="1:202" ht="13.8">
      <c r="A58" s="9"/>
      <c r="B58" s="34" t="s">
        <v>87</v>
      </c>
      <c r="C58" s="31">
        <v>17.684177912624722</v>
      </c>
      <c r="D58" s="31">
        <v>14.073132761692248</v>
      </c>
      <c r="E58" s="31">
        <v>3.6110451509324744</v>
      </c>
      <c r="F58" s="26">
        <v>0.25659142225687764</v>
      </c>
      <c r="G58" s="27"/>
      <c r="H58" s="31">
        <v>14.235516372011306</v>
      </c>
      <c r="I58" s="31">
        <v>-0.16238361031905768</v>
      </c>
      <c r="J58" s="26">
        <v>-1.1406935026138067E-2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7"/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f>'EDE''s'!C58</f>
        <v>17.684177912624722</v>
      </c>
      <c r="GM58" s="260"/>
      <c r="GN58" s="260"/>
      <c r="GO58" s="260"/>
      <c r="GP58" s="260"/>
      <c r="GQ58" s="260"/>
      <c r="GR58" s="260"/>
      <c r="GS58" s="260"/>
      <c r="GT58" s="260"/>
    </row>
    <row r="59" spans="1:202" ht="13.8">
      <c r="A59" s="9"/>
      <c r="B59" s="18" t="s">
        <v>18</v>
      </c>
      <c r="C59" s="22">
        <v>17.557282388035382</v>
      </c>
      <c r="D59" s="22">
        <v>13.460155344791538</v>
      </c>
      <c r="E59" s="22">
        <v>4.0971270432438445</v>
      </c>
      <c r="F59" s="20">
        <v>0.30438928365185952</v>
      </c>
      <c r="G59" s="22"/>
      <c r="H59" s="22">
        <v>13.517006857617739</v>
      </c>
      <c r="I59" s="22">
        <v>-5.6851512826201045E-2</v>
      </c>
      <c r="J59" s="20">
        <v>-4.2059246862156769E-3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37"/>
      <c r="FY59" s="22">
        <v>0</v>
      </c>
      <c r="FZ59" s="22">
        <v>0</v>
      </c>
      <c r="GA59" s="22">
        <v>0</v>
      </c>
      <c r="GB59" s="22">
        <v>0</v>
      </c>
      <c r="GC59" s="22">
        <v>0</v>
      </c>
      <c r="GD59" s="22">
        <v>0</v>
      </c>
      <c r="GE59" s="22">
        <v>0</v>
      </c>
      <c r="GF59" s="22">
        <v>0</v>
      </c>
      <c r="GG59" s="22">
        <v>0</v>
      </c>
      <c r="GH59" s="22">
        <v>0</v>
      </c>
      <c r="GI59" s="22">
        <v>0</v>
      </c>
      <c r="GJ59" s="22">
        <v>0</v>
      </c>
      <c r="GK59" s="22">
        <v>0</v>
      </c>
      <c r="GL59" s="22">
        <f>'EDE''s'!C59</f>
        <v>17.557282388035382</v>
      </c>
      <c r="GM59" s="260"/>
      <c r="GN59" s="260"/>
      <c r="GO59" s="260"/>
      <c r="GP59" s="260"/>
      <c r="GQ59" s="260"/>
      <c r="GR59" s="260"/>
      <c r="GS59" s="260"/>
      <c r="GT59" s="260"/>
    </row>
    <row r="60" spans="1:202" ht="13.8">
      <c r="A60" s="9"/>
      <c r="B60" s="18" t="s">
        <v>19</v>
      </c>
      <c r="C60" s="22">
        <v>17.792913046260903</v>
      </c>
      <c r="D60" s="22">
        <v>14.589619317553346</v>
      </c>
      <c r="E60" s="22">
        <v>3.2032937287075569</v>
      </c>
      <c r="F60" s="20">
        <v>0.21955978829780348</v>
      </c>
      <c r="G60" s="22"/>
      <c r="H60" s="22">
        <v>15.028163639880768</v>
      </c>
      <c r="I60" s="22">
        <v>-0.43854432232742191</v>
      </c>
      <c r="J60" s="20">
        <v>-2.9181497675713444E-2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37"/>
      <c r="FY60" s="22">
        <v>0</v>
      </c>
      <c r="FZ60" s="22">
        <v>0</v>
      </c>
      <c r="GA60" s="22">
        <v>0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2">
        <v>0</v>
      </c>
      <c r="GL60" s="22">
        <f>'EDE''s'!C60</f>
        <v>17.792913046260903</v>
      </c>
      <c r="GM60" s="260"/>
      <c r="GN60" s="260"/>
      <c r="GO60" s="260"/>
      <c r="GP60" s="260"/>
      <c r="GQ60" s="260"/>
      <c r="GR60" s="260"/>
      <c r="GS60" s="260"/>
      <c r="GT60" s="260"/>
    </row>
    <row r="61" spans="1:202" ht="13.8">
      <c r="A61" s="9"/>
      <c r="B61" s="18" t="s">
        <v>20</v>
      </c>
      <c r="C61" s="22">
        <v>17.695544923968988</v>
      </c>
      <c r="D61" s="22">
        <v>14.129167529022565</v>
      </c>
      <c r="E61" s="22">
        <v>3.5663773949464233</v>
      </c>
      <c r="F61" s="20">
        <v>0.25241242186567375</v>
      </c>
      <c r="G61" s="22"/>
      <c r="H61" s="22">
        <v>13.974328910184171</v>
      </c>
      <c r="I61" s="22">
        <v>0.15483861883839367</v>
      </c>
      <c r="J61" s="20">
        <v>1.1080218580339184E-2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37"/>
      <c r="FY61" s="22">
        <v>0</v>
      </c>
      <c r="FZ61" s="22">
        <v>0</v>
      </c>
      <c r="GA61" s="22">
        <v>0</v>
      </c>
      <c r="GB61" s="22">
        <v>0</v>
      </c>
      <c r="GC61" s="22">
        <v>0</v>
      </c>
      <c r="GD61" s="22">
        <v>0</v>
      </c>
      <c r="GE61" s="22">
        <v>0</v>
      </c>
      <c r="GF61" s="22">
        <v>0</v>
      </c>
      <c r="GG61" s="22">
        <v>0</v>
      </c>
      <c r="GH61" s="22">
        <v>0</v>
      </c>
      <c r="GI61" s="22">
        <v>0</v>
      </c>
      <c r="GJ61" s="22">
        <v>0</v>
      </c>
      <c r="GK61" s="22">
        <v>0</v>
      </c>
      <c r="GL61" s="22">
        <f>'EDE''s'!C61</f>
        <v>17.695544923968988</v>
      </c>
      <c r="GM61" s="260"/>
      <c r="GN61" s="260"/>
      <c r="GO61" s="260"/>
      <c r="GP61" s="260"/>
      <c r="GQ61" s="260"/>
      <c r="GR61" s="260"/>
      <c r="GS61" s="260"/>
      <c r="GT61" s="260"/>
    </row>
    <row r="62" spans="1:202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37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60"/>
      <c r="GN62" s="260"/>
      <c r="GO62" s="260"/>
      <c r="GP62" s="260"/>
      <c r="GQ62" s="260"/>
      <c r="GR62" s="260"/>
      <c r="GS62" s="260"/>
      <c r="GT62" s="260"/>
    </row>
    <row r="63" spans="1:202" ht="13.8">
      <c r="A63" s="9"/>
      <c r="B63" s="34" t="s">
        <v>30</v>
      </c>
      <c r="C63" s="31">
        <v>9.7321718517829208</v>
      </c>
      <c r="D63" s="31">
        <v>8.046617510949865</v>
      </c>
      <c r="E63" s="31">
        <v>1.6855543408330558</v>
      </c>
      <c r="F63" s="26">
        <v>0.20947365008208077</v>
      </c>
      <c r="G63" s="27"/>
      <c r="H63" s="31">
        <v>8.0518421193107859</v>
      </c>
      <c r="I63" s="31">
        <v>-5.2246083609208682E-3</v>
      </c>
      <c r="J63" s="26">
        <v>-6.4887118792240797E-4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7"/>
      <c r="FY63" s="31">
        <v>0</v>
      </c>
      <c r="FZ63" s="31">
        <v>0</v>
      </c>
      <c r="GA63" s="31">
        <v>0</v>
      </c>
      <c r="GB63" s="31">
        <v>0</v>
      </c>
      <c r="GC63" s="31">
        <v>0</v>
      </c>
      <c r="GD63" s="31">
        <v>0</v>
      </c>
      <c r="GE63" s="31">
        <v>0</v>
      </c>
      <c r="GF63" s="31">
        <v>0</v>
      </c>
      <c r="GG63" s="31">
        <v>0</v>
      </c>
      <c r="GH63" s="31">
        <v>0</v>
      </c>
      <c r="GI63" s="31">
        <v>0</v>
      </c>
      <c r="GJ63" s="31">
        <v>0</v>
      </c>
      <c r="GK63" s="31">
        <v>0</v>
      </c>
      <c r="GL63" s="31">
        <f>'EDE''s'!C63</f>
        <v>9.7321718517829208</v>
      </c>
      <c r="GM63" s="260"/>
      <c r="GN63" s="260"/>
      <c r="GO63" s="260"/>
      <c r="GP63" s="260"/>
      <c r="GQ63" s="260"/>
      <c r="GR63" s="260"/>
      <c r="GS63" s="260"/>
      <c r="GT63" s="260"/>
    </row>
    <row r="64" spans="1:202" ht="13.8">
      <c r="A64" s="9"/>
      <c r="B64" s="18" t="s">
        <v>18</v>
      </c>
      <c r="C64" s="22">
        <v>9.6562125387189113</v>
      </c>
      <c r="D64" s="22">
        <v>7.6961406200371876</v>
      </c>
      <c r="E64" s="22">
        <v>1.9600719186817237</v>
      </c>
      <c r="F64" s="20">
        <v>0.25468244610533802</v>
      </c>
      <c r="G64" s="22"/>
      <c r="H64" s="22">
        <v>7.6490140335650043</v>
      </c>
      <c r="I64" s="22">
        <v>4.7126586472183263E-2</v>
      </c>
      <c r="J64" s="20">
        <v>6.1611321753868974E-3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37"/>
      <c r="FY64" s="22">
        <v>0</v>
      </c>
      <c r="FZ64" s="22">
        <v>0</v>
      </c>
      <c r="GA64" s="22">
        <v>0</v>
      </c>
      <c r="GB64" s="22">
        <v>0</v>
      </c>
      <c r="GC64" s="22">
        <v>0</v>
      </c>
      <c r="GD64" s="22">
        <v>0</v>
      </c>
      <c r="GE64" s="22">
        <v>0</v>
      </c>
      <c r="GF64" s="22">
        <v>0</v>
      </c>
      <c r="GG64" s="22">
        <v>0</v>
      </c>
      <c r="GH64" s="22">
        <v>0</v>
      </c>
      <c r="GI64" s="22">
        <v>0</v>
      </c>
      <c r="GJ64" s="22">
        <v>0</v>
      </c>
      <c r="GK64" s="22">
        <v>0</v>
      </c>
      <c r="GL64" s="22">
        <f>'EDE''s'!C64</f>
        <v>9.6562125387189113</v>
      </c>
      <c r="GM64" s="260"/>
      <c r="GN64" s="260"/>
      <c r="GO64" s="260"/>
      <c r="GP64" s="260"/>
      <c r="GQ64" s="260"/>
      <c r="GR64" s="260"/>
      <c r="GS64" s="260"/>
      <c r="GT64" s="260"/>
    </row>
    <row r="65" spans="1:202" ht="13.8">
      <c r="A65" s="9"/>
      <c r="B65" s="18" t="s">
        <v>19</v>
      </c>
      <c r="C65" s="22">
        <v>9.7907814568732565</v>
      </c>
      <c r="D65" s="22">
        <v>8.3430060940072437</v>
      </c>
      <c r="E65" s="22">
        <v>1.4477753628660128</v>
      </c>
      <c r="F65" s="20">
        <v>0.17353161996440894</v>
      </c>
      <c r="G65" s="22"/>
      <c r="H65" s="22">
        <v>8.5019301406855963</v>
      </c>
      <c r="I65" s="22">
        <v>-0.15892404667835258</v>
      </c>
      <c r="J65" s="20">
        <v>-1.8692702015725683E-2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37"/>
      <c r="FY65" s="22">
        <v>0</v>
      </c>
      <c r="FZ65" s="22">
        <v>0</v>
      </c>
      <c r="GA65" s="22">
        <v>0</v>
      </c>
      <c r="GB65" s="22">
        <v>0</v>
      </c>
      <c r="GC65" s="22">
        <v>0</v>
      </c>
      <c r="GD65" s="22">
        <v>0</v>
      </c>
      <c r="GE65" s="22">
        <v>0</v>
      </c>
      <c r="GF65" s="22">
        <v>0</v>
      </c>
      <c r="GG65" s="22">
        <v>0</v>
      </c>
      <c r="GH65" s="22">
        <v>0</v>
      </c>
      <c r="GI65" s="22">
        <v>0</v>
      </c>
      <c r="GJ65" s="22">
        <v>0</v>
      </c>
      <c r="GK65" s="22">
        <v>0</v>
      </c>
      <c r="GL65" s="22">
        <f>'EDE''s'!C65</f>
        <v>9.7907814568732565</v>
      </c>
      <c r="GM65" s="260"/>
      <c r="GN65" s="260"/>
      <c r="GO65" s="260"/>
      <c r="GP65" s="260"/>
      <c r="GQ65" s="260"/>
      <c r="GR65" s="260"/>
      <c r="GS65" s="260"/>
      <c r="GT65" s="260"/>
    </row>
    <row r="66" spans="1:202" ht="13.8">
      <c r="A66" s="9"/>
      <c r="B66" s="18" t="s">
        <v>20</v>
      </c>
      <c r="C66" s="22">
        <v>9.7481491867928263</v>
      </c>
      <c r="D66" s="22">
        <v>8.0771035494912873</v>
      </c>
      <c r="E66" s="22">
        <v>1.671045637301539</v>
      </c>
      <c r="F66" s="20">
        <v>0.20688674189484482</v>
      </c>
      <c r="G66" s="22"/>
      <c r="H66" s="22">
        <v>7.8967675020830814</v>
      </c>
      <c r="I66" s="22">
        <v>0.18033604740820586</v>
      </c>
      <c r="J66" s="20">
        <v>2.2836692021214397E-2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37"/>
      <c r="FY66" s="22">
        <v>0</v>
      </c>
      <c r="FZ66" s="22">
        <v>0</v>
      </c>
      <c r="GA66" s="22">
        <v>0</v>
      </c>
      <c r="GB66" s="22">
        <v>0</v>
      </c>
      <c r="GC66" s="22">
        <v>0</v>
      </c>
      <c r="GD66" s="22">
        <v>0</v>
      </c>
      <c r="GE66" s="22">
        <v>0</v>
      </c>
      <c r="GF66" s="22">
        <v>0</v>
      </c>
      <c r="GG66" s="22">
        <v>0</v>
      </c>
      <c r="GH66" s="22">
        <v>0</v>
      </c>
      <c r="GI66" s="22">
        <v>0</v>
      </c>
      <c r="GJ66" s="22">
        <v>0</v>
      </c>
      <c r="GK66" s="22">
        <v>0</v>
      </c>
      <c r="GL66" s="22">
        <f>'EDE''s'!C66</f>
        <v>9.7481491867928263</v>
      </c>
      <c r="GM66" s="260"/>
      <c r="GN66" s="260"/>
      <c r="GO66" s="260"/>
      <c r="GP66" s="260"/>
      <c r="GQ66" s="260"/>
      <c r="GR66" s="260"/>
      <c r="GS66" s="260"/>
      <c r="GT66" s="260"/>
    </row>
    <row r="67" spans="1:202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37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60"/>
      <c r="GN67" s="260"/>
      <c r="GO67" s="260"/>
      <c r="GP67" s="260"/>
      <c r="GQ67" s="260"/>
      <c r="GR67" s="260"/>
      <c r="GS67" s="260"/>
      <c r="GT67" s="260"/>
    </row>
    <row r="68" spans="1:202" ht="13.8">
      <c r="A68" s="9"/>
      <c r="B68" s="34" t="s">
        <v>31</v>
      </c>
      <c r="C68" s="25">
        <v>2027.2718508614864</v>
      </c>
      <c r="D68" s="25">
        <v>1574.2337923881034</v>
      </c>
      <c r="E68" s="25">
        <v>453.03805847338299</v>
      </c>
      <c r="F68" s="26">
        <v>0.28778321280102043</v>
      </c>
      <c r="G68" s="27"/>
      <c r="H68" s="25">
        <v>1492.4741172035169</v>
      </c>
      <c r="I68" s="25">
        <v>81.759675184586513</v>
      </c>
      <c r="J68" s="26">
        <v>5.4781301894723307E-2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37"/>
      <c r="FY68" s="25">
        <v>0</v>
      </c>
      <c r="FZ68" s="25">
        <v>0</v>
      </c>
      <c r="GA68" s="25">
        <v>0</v>
      </c>
      <c r="GB68" s="25">
        <v>0</v>
      </c>
      <c r="GC68" s="25">
        <v>0</v>
      </c>
      <c r="GD68" s="25">
        <v>0</v>
      </c>
      <c r="GE68" s="25">
        <v>0</v>
      </c>
      <c r="GF68" s="25">
        <v>0</v>
      </c>
      <c r="GG68" s="25">
        <v>0</v>
      </c>
      <c r="GH68" s="25">
        <v>0</v>
      </c>
      <c r="GI68" s="25">
        <v>0</v>
      </c>
      <c r="GJ68" s="25">
        <v>0</v>
      </c>
      <c r="GK68" s="25">
        <v>0</v>
      </c>
      <c r="GL68" s="25">
        <f>'EDE''s'!C68</f>
        <v>2027.2718508614864</v>
      </c>
      <c r="GM68" s="260"/>
      <c r="GN68" s="260"/>
      <c r="GO68" s="260"/>
      <c r="GP68" s="260"/>
      <c r="GQ68" s="260"/>
      <c r="GR68" s="260"/>
      <c r="GS68" s="260"/>
      <c r="GT68" s="260"/>
    </row>
    <row r="69" spans="1:202" ht="13.8">
      <c r="A69" s="9"/>
      <c r="B69" s="18" t="s">
        <v>18</v>
      </c>
      <c r="C69" s="19">
        <v>705.14038719266114</v>
      </c>
      <c r="D69" s="19">
        <v>524.24348289098612</v>
      </c>
      <c r="E69" s="19">
        <v>180.89690430167502</v>
      </c>
      <c r="F69" s="20">
        <v>0.3450627622571546</v>
      </c>
      <c r="G69" s="22"/>
      <c r="H69" s="19">
        <v>485.1496380658495</v>
      </c>
      <c r="I69" s="19">
        <v>39.093844825136614</v>
      </c>
      <c r="J69" s="20">
        <v>8.0581003792958406E-2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37"/>
      <c r="FY69" s="19">
        <v>0</v>
      </c>
      <c r="FZ69" s="19">
        <v>0</v>
      </c>
      <c r="GA69" s="19">
        <v>0</v>
      </c>
      <c r="GB69" s="19">
        <v>0</v>
      </c>
      <c r="GC69" s="19">
        <v>0</v>
      </c>
      <c r="GD69" s="19">
        <v>0</v>
      </c>
      <c r="GE69" s="19">
        <v>0</v>
      </c>
      <c r="GF69" s="19">
        <v>0</v>
      </c>
      <c r="GG69" s="19">
        <v>0</v>
      </c>
      <c r="GH69" s="19">
        <v>0</v>
      </c>
      <c r="GI69" s="19">
        <v>0</v>
      </c>
      <c r="GJ69" s="19">
        <v>0</v>
      </c>
      <c r="GK69" s="19">
        <v>0</v>
      </c>
      <c r="GL69" s="19">
        <f>'EDE''s'!C69</f>
        <v>705.14038719266114</v>
      </c>
      <c r="GM69" s="260"/>
      <c r="GN69" s="260"/>
      <c r="GO69" s="260"/>
      <c r="GP69" s="260"/>
      <c r="GQ69" s="260"/>
      <c r="GR69" s="260"/>
      <c r="GS69" s="260"/>
      <c r="GT69" s="260"/>
    </row>
    <row r="70" spans="1:202" ht="13.8">
      <c r="A70" s="9"/>
      <c r="B70" s="18" t="s">
        <v>19</v>
      </c>
      <c r="C70" s="19">
        <v>776.6117419292533</v>
      </c>
      <c r="D70" s="19">
        <v>627.00593288976461</v>
      </c>
      <c r="E70" s="19">
        <v>149.60580903948869</v>
      </c>
      <c r="F70" s="20">
        <v>0.23860349829543198</v>
      </c>
      <c r="G70" s="22"/>
      <c r="H70" s="19">
        <v>624.57113339630996</v>
      </c>
      <c r="I70" s="19">
        <v>2.4347994934546477</v>
      </c>
      <c r="J70" s="20">
        <v>3.8983541878002408E-3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37"/>
      <c r="FY70" s="19">
        <v>0</v>
      </c>
      <c r="FZ70" s="19">
        <v>0</v>
      </c>
      <c r="GA70" s="19">
        <v>0</v>
      </c>
      <c r="GB70" s="19">
        <v>0</v>
      </c>
      <c r="GC70" s="19">
        <v>0</v>
      </c>
      <c r="GD70" s="19">
        <v>0</v>
      </c>
      <c r="GE70" s="19">
        <v>0</v>
      </c>
      <c r="GF70" s="19">
        <v>0</v>
      </c>
      <c r="GG70" s="19">
        <v>0</v>
      </c>
      <c r="GH70" s="19">
        <v>0</v>
      </c>
      <c r="GI70" s="19">
        <v>0</v>
      </c>
      <c r="GJ70" s="19">
        <v>0</v>
      </c>
      <c r="GK70" s="19">
        <v>0</v>
      </c>
      <c r="GL70" s="19">
        <f>'EDE''s'!C70</f>
        <v>776.6117419292533</v>
      </c>
      <c r="GM70" s="260"/>
      <c r="GN70" s="260"/>
      <c r="GO70" s="260"/>
      <c r="GP70" s="260"/>
      <c r="GQ70" s="260"/>
      <c r="GR70" s="260"/>
      <c r="GS70" s="260"/>
      <c r="GT70" s="260"/>
    </row>
    <row r="71" spans="1:202" ht="13.8">
      <c r="A71" s="9"/>
      <c r="B71" s="18" t="s">
        <v>20</v>
      </c>
      <c r="C71" s="19">
        <v>545.51972173957188</v>
      </c>
      <c r="D71" s="19">
        <v>422.98437660735266</v>
      </c>
      <c r="E71" s="19">
        <v>122.53534513221922</v>
      </c>
      <c r="F71" s="20">
        <v>0.28969236668986043</v>
      </c>
      <c r="G71" s="22"/>
      <c r="H71" s="19">
        <v>382.75334574135735</v>
      </c>
      <c r="I71" s="19">
        <v>40.231030865995308</v>
      </c>
      <c r="J71" s="20">
        <v>0.10510954721524791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37"/>
      <c r="FY71" s="19">
        <v>0</v>
      </c>
      <c r="FZ71" s="19">
        <v>0</v>
      </c>
      <c r="GA71" s="19">
        <v>0</v>
      </c>
      <c r="GB71" s="19">
        <v>0</v>
      </c>
      <c r="GC71" s="19">
        <v>0</v>
      </c>
      <c r="GD71" s="19">
        <v>0</v>
      </c>
      <c r="GE71" s="19">
        <v>0</v>
      </c>
      <c r="GF71" s="19">
        <v>0</v>
      </c>
      <c r="GG71" s="19">
        <v>0</v>
      </c>
      <c r="GH71" s="19">
        <v>0</v>
      </c>
      <c r="GI71" s="19">
        <v>0</v>
      </c>
      <c r="GJ71" s="19">
        <v>0</v>
      </c>
      <c r="GK71" s="19">
        <v>0</v>
      </c>
      <c r="GL71" s="19">
        <f>'EDE''s'!C71</f>
        <v>545.51972173957188</v>
      </c>
      <c r="GM71" s="260"/>
      <c r="GN71" s="260"/>
      <c r="GO71" s="260"/>
      <c r="GP71" s="260"/>
      <c r="GQ71" s="260"/>
      <c r="GR71" s="260"/>
      <c r="GS71" s="260"/>
      <c r="GT71" s="260"/>
    </row>
    <row r="72" spans="1:202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37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60"/>
      <c r="GN72" s="260"/>
      <c r="GO72" s="260"/>
      <c r="GP72" s="260"/>
      <c r="GQ72" s="260"/>
      <c r="GR72" s="260"/>
      <c r="GS72" s="260"/>
      <c r="GT72" s="260"/>
    </row>
    <row r="73" spans="1:202" ht="13.8">
      <c r="A73" s="9"/>
      <c r="B73" s="34" t="s">
        <v>32</v>
      </c>
      <c r="C73" s="25">
        <v>111567.28992632993</v>
      </c>
      <c r="D73" s="25">
        <v>90010.216024110981</v>
      </c>
      <c r="E73" s="25">
        <v>21557.073902218952</v>
      </c>
      <c r="F73" s="26">
        <v>0.23949585785289607</v>
      </c>
      <c r="G73" s="27"/>
      <c r="H73" s="25">
        <v>84416.789983871713</v>
      </c>
      <c r="I73" s="25">
        <v>5593.4260402392683</v>
      </c>
      <c r="J73" s="26">
        <v>6.6259639122832351E-2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37"/>
      <c r="FY73" s="25">
        <v>0</v>
      </c>
      <c r="FZ73" s="25">
        <v>0</v>
      </c>
      <c r="GA73" s="25">
        <v>0</v>
      </c>
      <c r="GB73" s="25">
        <v>0</v>
      </c>
      <c r="GC73" s="25">
        <v>0</v>
      </c>
      <c r="GD73" s="25">
        <v>0</v>
      </c>
      <c r="GE73" s="25">
        <v>0</v>
      </c>
      <c r="GF73" s="25">
        <v>0</v>
      </c>
      <c r="GG73" s="25">
        <v>0</v>
      </c>
      <c r="GH73" s="25">
        <v>0</v>
      </c>
      <c r="GI73" s="25">
        <v>0</v>
      </c>
      <c r="GJ73" s="25">
        <v>0</v>
      </c>
      <c r="GK73" s="25">
        <v>0</v>
      </c>
      <c r="GL73" s="25">
        <f>'EDE''s'!C73</f>
        <v>111567.28992632993</v>
      </c>
      <c r="GM73" s="260"/>
      <c r="GN73" s="260"/>
      <c r="GO73" s="260"/>
      <c r="GP73" s="260"/>
      <c r="GQ73" s="260"/>
      <c r="GR73" s="260"/>
      <c r="GS73" s="260"/>
      <c r="GT73" s="260"/>
    </row>
    <row r="74" spans="1:202" ht="13.8">
      <c r="A74" s="9"/>
      <c r="B74" s="18" t="s">
        <v>18</v>
      </c>
      <c r="C74" s="19">
        <v>38781.545445819946</v>
      </c>
      <c r="D74" s="19">
        <v>29974.777111530981</v>
      </c>
      <c r="E74" s="19">
        <v>8806.768334288965</v>
      </c>
      <c r="F74" s="20">
        <v>0.29380596564639988</v>
      </c>
      <c r="G74" s="22"/>
      <c r="H74" s="19">
        <v>27453.684303291713</v>
      </c>
      <c r="I74" s="19">
        <v>2521.0928082392675</v>
      </c>
      <c r="J74" s="20">
        <v>9.1830764147637078E-2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37"/>
      <c r="FY74" s="19">
        <v>0</v>
      </c>
      <c r="FZ74" s="19">
        <v>0</v>
      </c>
      <c r="GA74" s="19">
        <v>0</v>
      </c>
      <c r="GB74" s="19">
        <v>0</v>
      </c>
      <c r="GC74" s="19">
        <v>0</v>
      </c>
      <c r="GD74" s="19">
        <v>0</v>
      </c>
      <c r="GE74" s="19">
        <v>0</v>
      </c>
      <c r="GF74" s="19">
        <v>0</v>
      </c>
      <c r="GG74" s="19">
        <v>0</v>
      </c>
      <c r="GH74" s="19">
        <v>0</v>
      </c>
      <c r="GI74" s="19">
        <v>0</v>
      </c>
      <c r="GJ74" s="19">
        <v>0</v>
      </c>
      <c r="GK74" s="19">
        <v>0</v>
      </c>
      <c r="GL74" s="19">
        <f>'EDE''s'!C74</f>
        <v>38781.545445819946</v>
      </c>
      <c r="GM74" s="260"/>
      <c r="GN74" s="260"/>
      <c r="GO74" s="260"/>
      <c r="GP74" s="260"/>
      <c r="GQ74" s="260"/>
      <c r="GR74" s="260"/>
      <c r="GS74" s="260"/>
      <c r="GT74" s="260"/>
    </row>
    <row r="75" spans="1:202" ht="13.8">
      <c r="A75" s="9"/>
      <c r="B75" s="18" t="s">
        <v>19</v>
      </c>
      <c r="C75" s="19">
        <v>42734.069583220051</v>
      </c>
      <c r="D75" s="19">
        <v>35855.043268909998</v>
      </c>
      <c r="E75" s="19">
        <v>6879.0263143100528</v>
      </c>
      <c r="F75" s="20">
        <v>0.19185658939853725</v>
      </c>
      <c r="G75" s="22"/>
      <c r="H75" s="19">
        <v>35334.058580070014</v>
      </c>
      <c r="I75" s="19">
        <v>520.9846888399843</v>
      </c>
      <c r="J75" s="20">
        <v>1.4744547039774337E-2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37"/>
      <c r="FY75" s="19">
        <v>0</v>
      </c>
      <c r="FZ75" s="19">
        <v>0</v>
      </c>
      <c r="GA75" s="19">
        <v>0</v>
      </c>
      <c r="GB75" s="19">
        <v>0</v>
      </c>
      <c r="GC75" s="19">
        <v>0</v>
      </c>
      <c r="GD75" s="19">
        <v>0</v>
      </c>
      <c r="GE75" s="19">
        <v>0</v>
      </c>
      <c r="GF75" s="19">
        <v>0</v>
      </c>
      <c r="GG75" s="19">
        <v>0</v>
      </c>
      <c r="GH75" s="19">
        <v>0</v>
      </c>
      <c r="GI75" s="19">
        <v>0</v>
      </c>
      <c r="GJ75" s="19">
        <v>0</v>
      </c>
      <c r="GK75" s="19">
        <v>0</v>
      </c>
      <c r="GL75" s="19">
        <f>'EDE''s'!C75</f>
        <v>42734.069583220051</v>
      </c>
      <c r="GM75" s="260"/>
      <c r="GN75" s="260"/>
      <c r="GO75" s="260"/>
      <c r="GP75" s="260"/>
      <c r="GQ75" s="260"/>
      <c r="GR75" s="260"/>
      <c r="GS75" s="260"/>
      <c r="GT75" s="260"/>
    </row>
    <row r="76" spans="1:202" ht="13.8">
      <c r="A76" s="9"/>
      <c r="B76" s="18" t="s">
        <v>20</v>
      </c>
      <c r="C76" s="19">
        <v>30051.674897289962</v>
      </c>
      <c r="D76" s="19">
        <v>24180.395643669995</v>
      </c>
      <c r="E76" s="19">
        <v>5871.2792536199668</v>
      </c>
      <c r="F76" s="20">
        <v>0.24281154618563758</v>
      </c>
      <c r="G76" s="22"/>
      <c r="H76" s="19">
        <v>21629.047100510001</v>
      </c>
      <c r="I76" s="19">
        <v>2551.3485431599947</v>
      </c>
      <c r="J76" s="20">
        <v>0.11795935952720892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37"/>
      <c r="FY76" s="19">
        <v>0</v>
      </c>
      <c r="FZ76" s="19">
        <v>0</v>
      </c>
      <c r="GA76" s="19">
        <v>0</v>
      </c>
      <c r="GB76" s="19">
        <v>0</v>
      </c>
      <c r="GC76" s="19">
        <v>0</v>
      </c>
      <c r="GD76" s="19">
        <v>0</v>
      </c>
      <c r="GE76" s="19">
        <v>0</v>
      </c>
      <c r="GF76" s="19">
        <v>0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f>'EDE''s'!C76</f>
        <v>30051.674897289962</v>
      </c>
      <c r="GM76" s="260"/>
      <c r="GN76" s="260"/>
      <c r="GO76" s="260"/>
      <c r="GP76" s="260"/>
      <c r="GQ76" s="260"/>
      <c r="GR76" s="260"/>
      <c r="GS76" s="260"/>
      <c r="GT76" s="260"/>
    </row>
    <row r="77" spans="1:202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37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60"/>
      <c r="GN77" s="260"/>
      <c r="GO77" s="260"/>
      <c r="GP77" s="260"/>
      <c r="GQ77" s="260"/>
      <c r="GR77" s="260"/>
      <c r="GS77" s="260"/>
      <c r="GT77" s="260"/>
    </row>
    <row r="78" spans="1:202" ht="13.8">
      <c r="A78" s="9"/>
      <c r="B78" s="34" t="s">
        <v>33</v>
      </c>
      <c r="C78" s="25">
        <v>10713.859661744382</v>
      </c>
      <c r="D78" s="25">
        <v>10704.250675825739</v>
      </c>
      <c r="E78" s="25">
        <v>9.6089859186431568</v>
      </c>
      <c r="F78" s="26">
        <v>8.976794555403952E-4</v>
      </c>
      <c r="G78" s="27"/>
      <c r="H78" s="25">
        <v>10018.511787522486</v>
      </c>
      <c r="I78" s="25">
        <v>685.73888830325268</v>
      </c>
      <c r="J78" s="26">
        <v>6.8447180863459509E-2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37"/>
      <c r="FY78" s="25">
        <v>0</v>
      </c>
      <c r="FZ78" s="25">
        <v>0</v>
      </c>
      <c r="GA78" s="25">
        <v>0</v>
      </c>
      <c r="GB78" s="25">
        <v>0</v>
      </c>
      <c r="GC78" s="25">
        <v>0</v>
      </c>
      <c r="GD78" s="25">
        <v>0</v>
      </c>
      <c r="GE78" s="25">
        <v>0</v>
      </c>
      <c r="GF78" s="25">
        <v>0</v>
      </c>
      <c r="GG78" s="25">
        <v>0</v>
      </c>
      <c r="GH78" s="25">
        <v>0</v>
      </c>
      <c r="GI78" s="25">
        <v>0</v>
      </c>
      <c r="GJ78" s="25">
        <v>0</v>
      </c>
      <c r="GK78" s="25">
        <v>0</v>
      </c>
      <c r="GL78" s="25">
        <f>'EDE''s'!C78</f>
        <v>10713.859661744382</v>
      </c>
      <c r="GM78" s="260"/>
      <c r="GN78" s="260"/>
      <c r="GO78" s="260"/>
      <c r="GP78" s="260"/>
      <c r="GQ78" s="260"/>
      <c r="GR78" s="260"/>
      <c r="GS78" s="260"/>
      <c r="GT78" s="260"/>
    </row>
    <row r="79" spans="1:202" ht="13.8">
      <c r="A79" s="9"/>
      <c r="B79" s="18" t="s">
        <v>18</v>
      </c>
      <c r="C79" s="19">
        <v>3819.7792902325109</v>
      </c>
      <c r="D79" s="19">
        <v>3786.1305530020527</v>
      </c>
      <c r="E79" s="19">
        <v>33.64873723045821</v>
      </c>
      <c r="F79" s="20">
        <v>8.8873684516181991E-3</v>
      </c>
      <c r="G79" s="22"/>
      <c r="H79" s="19">
        <v>3490.3789559142197</v>
      </c>
      <c r="I79" s="19">
        <v>295.75159708783303</v>
      </c>
      <c r="J79" s="20">
        <v>8.4733377327611159E-2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37"/>
      <c r="FY79" s="19">
        <v>0</v>
      </c>
      <c r="FZ79" s="19">
        <v>0</v>
      </c>
      <c r="GA79" s="19">
        <v>0</v>
      </c>
      <c r="GB79" s="19">
        <v>0</v>
      </c>
      <c r="GC79" s="19">
        <v>0</v>
      </c>
      <c r="GD79" s="19">
        <v>0</v>
      </c>
      <c r="GE79" s="19">
        <v>0</v>
      </c>
      <c r="GF79" s="19">
        <v>0</v>
      </c>
      <c r="GG79" s="19">
        <v>0</v>
      </c>
      <c r="GH79" s="19">
        <v>0</v>
      </c>
      <c r="GI79" s="19">
        <v>0</v>
      </c>
      <c r="GJ79" s="19">
        <v>0</v>
      </c>
      <c r="GK79" s="19">
        <v>0</v>
      </c>
      <c r="GL79" s="19">
        <f>'EDE''s'!C79</f>
        <v>3819.7792902325109</v>
      </c>
      <c r="GM79" s="260"/>
      <c r="GN79" s="260"/>
      <c r="GO79" s="260"/>
      <c r="GP79" s="260"/>
      <c r="GQ79" s="260"/>
      <c r="GR79" s="260"/>
      <c r="GS79" s="260"/>
      <c r="GT79" s="260"/>
    </row>
    <row r="80" spans="1:202" ht="13.8">
      <c r="A80" s="9"/>
      <c r="B80" s="18" t="s">
        <v>19</v>
      </c>
      <c r="C80" s="19">
        <v>4251.0323159999998</v>
      </c>
      <c r="D80" s="19">
        <v>4211.1122500000001</v>
      </c>
      <c r="E80" s="19">
        <v>39.920065999999679</v>
      </c>
      <c r="F80" s="20">
        <v>9.4796964863616915E-3</v>
      </c>
      <c r="G80" s="22"/>
      <c r="H80" s="19">
        <v>3972.8265000000006</v>
      </c>
      <c r="I80" s="19">
        <v>238.28574999999955</v>
      </c>
      <c r="J80" s="20">
        <v>5.9978896636940858E-2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37"/>
      <c r="FY80" s="19">
        <v>0</v>
      </c>
      <c r="FZ80" s="19">
        <v>0</v>
      </c>
      <c r="GA80" s="19">
        <v>0</v>
      </c>
      <c r="GB80" s="19">
        <v>0</v>
      </c>
      <c r="GC80" s="19">
        <v>0</v>
      </c>
      <c r="GD80" s="19">
        <v>0</v>
      </c>
      <c r="GE80" s="19">
        <v>0</v>
      </c>
      <c r="GF80" s="19">
        <v>0</v>
      </c>
      <c r="GG80" s="19">
        <v>0</v>
      </c>
      <c r="GH80" s="19">
        <v>0</v>
      </c>
      <c r="GI80" s="19">
        <v>0</v>
      </c>
      <c r="GJ80" s="19">
        <v>0</v>
      </c>
      <c r="GK80" s="19">
        <v>0</v>
      </c>
      <c r="GL80" s="19">
        <f>'EDE''s'!C80</f>
        <v>4251.0323159999998</v>
      </c>
      <c r="GM80" s="260"/>
      <c r="GN80" s="260"/>
      <c r="GO80" s="260"/>
      <c r="GP80" s="260"/>
      <c r="GQ80" s="260"/>
      <c r="GR80" s="260"/>
      <c r="GS80" s="260"/>
      <c r="GT80" s="260"/>
    </row>
    <row r="81" spans="1:202" ht="13.8">
      <c r="A81" s="9"/>
      <c r="B81" s="18" t="s">
        <v>20</v>
      </c>
      <c r="C81" s="19">
        <v>2643.0480555118688</v>
      </c>
      <c r="D81" s="19">
        <v>2707.0078728236876</v>
      </c>
      <c r="E81" s="19">
        <v>-63.959817311818824</v>
      </c>
      <c r="F81" s="20">
        <v>-2.3627495861363031E-2</v>
      </c>
      <c r="G81" s="22"/>
      <c r="H81" s="19">
        <v>2555.3063316082671</v>
      </c>
      <c r="I81" s="19">
        <v>151.70154121542055</v>
      </c>
      <c r="J81" s="20">
        <v>5.9367262288252592E-2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37"/>
      <c r="FY81" s="19">
        <v>0</v>
      </c>
      <c r="FZ81" s="19">
        <v>0</v>
      </c>
      <c r="GA81" s="19">
        <v>0</v>
      </c>
      <c r="GB81" s="19">
        <v>0</v>
      </c>
      <c r="GC81" s="19">
        <v>0</v>
      </c>
      <c r="GD81" s="19">
        <v>0</v>
      </c>
      <c r="GE81" s="19">
        <v>0</v>
      </c>
      <c r="GF81" s="19">
        <v>0</v>
      </c>
      <c r="GG81" s="19">
        <v>0</v>
      </c>
      <c r="GH81" s="19">
        <v>0</v>
      </c>
      <c r="GI81" s="19">
        <v>0</v>
      </c>
      <c r="GJ81" s="19">
        <v>0</v>
      </c>
      <c r="GK81" s="19">
        <v>0</v>
      </c>
      <c r="GL81" s="19">
        <f>'EDE''s'!C81</f>
        <v>2643.0480555118688</v>
      </c>
      <c r="GM81" s="260"/>
      <c r="GN81" s="260"/>
      <c r="GO81" s="260"/>
      <c r="GP81" s="260"/>
      <c r="GQ81" s="260"/>
      <c r="GR81" s="260"/>
      <c r="GS81" s="260"/>
      <c r="GT81" s="260"/>
    </row>
    <row r="82" spans="1:202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37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60"/>
      <c r="GN82" s="260"/>
      <c r="GO82" s="260"/>
      <c r="GP82" s="260"/>
      <c r="GQ82" s="260"/>
      <c r="GR82" s="260"/>
      <c r="GS82" s="260"/>
      <c r="GT82" s="260"/>
    </row>
    <row r="83" spans="1:202" ht="13.8">
      <c r="A83" s="9"/>
      <c r="B83" s="34" t="s">
        <v>34</v>
      </c>
      <c r="C83" s="25">
        <v>1889.4131385276771</v>
      </c>
      <c r="D83" s="25">
        <v>1497.7413569557943</v>
      </c>
      <c r="E83" s="25">
        <v>391.67178157188278</v>
      </c>
      <c r="F83" s="26">
        <v>0.26150829030185013</v>
      </c>
      <c r="G83" s="27"/>
      <c r="H83" s="25">
        <v>1409.2156953654701</v>
      </c>
      <c r="I83" s="25">
        <v>88.525661590324262</v>
      </c>
      <c r="J83" s="26">
        <v>6.2819099930167724E-2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37"/>
      <c r="FY83" s="25">
        <v>0</v>
      </c>
      <c r="FZ83" s="25">
        <v>0</v>
      </c>
      <c r="GA83" s="25">
        <v>0</v>
      </c>
      <c r="GB83" s="25">
        <v>0</v>
      </c>
      <c r="GC83" s="25">
        <v>0</v>
      </c>
      <c r="GD83" s="25">
        <v>0</v>
      </c>
      <c r="GE83" s="25">
        <v>0</v>
      </c>
      <c r="GF83" s="25">
        <v>0</v>
      </c>
      <c r="GG83" s="25">
        <v>0</v>
      </c>
      <c r="GH83" s="25">
        <v>0</v>
      </c>
      <c r="GI83" s="25">
        <v>0</v>
      </c>
      <c r="GJ83" s="25">
        <v>0</v>
      </c>
      <c r="GK83" s="25">
        <v>0</v>
      </c>
      <c r="GL83" s="25">
        <f>'EDE''s'!C83</f>
        <v>1889.4131385276771</v>
      </c>
      <c r="GM83" s="260"/>
      <c r="GN83" s="260"/>
      <c r="GO83" s="260"/>
      <c r="GP83" s="260"/>
      <c r="GQ83" s="260"/>
      <c r="GR83" s="260"/>
      <c r="GS83" s="260"/>
      <c r="GT83" s="260"/>
    </row>
    <row r="84" spans="1:202" ht="13.8">
      <c r="A84" s="9"/>
      <c r="B84" s="18" t="s">
        <v>18</v>
      </c>
      <c r="C84" s="19">
        <v>670.35049890880748</v>
      </c>
      <c r="D84" s="19">
        <v>504.93798029753344</v>
      </c>
      <c r="E84" s="19">
        <v>165.41251861127404</v>
      </c>
      <c r="F84" s="20">
        <v>0.32758977352784024</v>
      </c>
      <c r="G84" s="22"/>
      <c r="H84" s="19">
        <v>468.36374326704464</v>
      </c>
      <c r="I84" s="19">
        <v>36.574237030488803</v>
      </c>
      <c r="J84" s="20">
        <v>7.8089385773901482E-2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37"/>
      <c r="FY84" s="19">
        <v>0</v>
      </c>
      <c r="FZ84" s="19">
        <v>0</v>
      </c>
      <c r="GA84" s="19">
        <v>0</v>
      </c>
      <c r="GB84" s="19">
        <v>0</v>
      </c>
      <c r="GC84" s="19">
        <v>0</v>
      </c>
      <c r="GD84" s="19">
        <v>0</v>
      </c>
      <c r="GE84" s="19">
        <v>0</v>
      </c>
      <c r="GF84" s="19">
        <v>0</v>
      </c>
      <c r="GG84" s="19">
        <v>0</v>
      </c>
      <c r="GH84" s="19">
        <v>0</v>
      </c>
      <c r="GI84" s="19">
        <v>0</v>
      </c>
      <c r="GJ84" s="19">
        <v>0</v>
      </c>
      <c r="GK84" s="19">
        <v>0</v>
      </c>
      <c r="GL84" s="19">
        <f>'EDE''s'!C84</f>
        <v>670.35049890880748</v>
      </c>
      <c r="GM84" s="260"/>
      <c r="GN84" s="260"/>
      <c r="GO84" s="260"/>
      <c r="GP84" s="260"/>
      <c r="GQ84" s="260"/>
      <c r="GR84" s="260"/>
      <c r="GS84" s="260"/>
      <c r="GT84" s="260"/>
    </row>
    <row r="85" spans="1:202" ht="13.8">
      <c r="A85" s="9"/>
      <c r="B85" s="18" t="s">
        <v>19</v>
      </c>
      <c r="C85" s="19">
        <v>748.27415299358688</v>
      </c>
      <c r="D85" s="19">
        <v>610.52073225609695</v>
      </c>
      <c r="E85" s="19">
        <v>137.75342073748993</v>
      </c>
      <c r="F85" s="20">
        <v>0.22563266644269517</v>
      </c>
      <c r="G85" s="22"/>
      <c r="H85" s="19">
        <v>586.52731449598559</v>
      </c>
      <c r="I85" s="19">
        <v>23.993417760111356</v>
      </c>
      <c r="J85" s="20">
        <v>4.0907588047675782E-2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37"/>
      <c r="FY85" s="19">
        <v>0</v>
      </c>
      <c r="FZ85" s="19">
        <v>0</v>
      </c>
      <c r="GA85" s="19">
        <v>0</v>
      </c>
      <c r="GB85" s="19">
        <v>0</v>
      </c>
      <c r="GC85" s="19">
        <v>0</v>
      </c>
      <c r="GD85" s="19">
        <v>0</v>
      </c>
      <c r="GE85" s="19">
        <v>0</v>
      </c>
      <c r="GF85" s="19">
        <v>0</v>
      </c>
      <c r="GG85" s="19">
        <v>0</v>
      </c>
      <c r="GH85" s="19">
        <v>0</v>
      </c>
      <c r="GI85" s="19">
        <v>0</v>
      </c>
      <c r="GJ85" s="19">
        <v>0</v>
      </c>
      <c r="GK85" s="19">
        <v>0</v>
      </c>
      <c r="GL85" s="19">
        <f>'EDE''s'!C85</f>
        <v>748.27415299358688</v>
      </c>
      <c r="GM85" s="260"/>
      <c r="GN85" s="260"/>
      <c r="GO85" s="260"/>
      <c r="GP85" s="260"/>
      <c r="GQ85" s="260"/>
      <c r="GR85" s="260"/>
      <c r="GS85" s="260"/>
      <c r="GT85" s="260"/>
    </row>
    <row r="86" spans="1:202" ht="13.8">
      <c r="A86" s="9"/>
      <c r="B86" s="18" t="s">
        <v>20</v>
      </c>
      <c r="C86" s="19">
        <v>470.78848662528264</v>
      </c>
      <c r="D86" s="19">
        <v>382.28264440216412</v>
      </c>
      <c r="E86" s="19">
        <v>88.50584222311852</v>
      </c>
      <c r="F86" s="20">
        <v>0.23151938367887226</v>
      </c>
      <c r="G86" s="22"/>
      <c r="H86" s="19">
        <v>354.32463760243996</v>
      </c>
      <c r="I86" s="19">
        <v>27.95800679972416</v>
      </c>
      <c r="J86" s="20">
        <v>7.8905060028858789E-2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37"/>
      <c r="FY86" s="19">
        <v>0</v>
      </c>
      <c r="FZ86" s="19">
        <v>0</v>
      </c>
      <c r="GA86" s="19">
        <v>0</v>
      </c>
      <c r="GB86" s="19">
        <v>0</v>
      </c>
      <c r="GC86" s="19">
        <v>0</v>
      </c>
      <c r="GD86" s="19">
        <v>0</v>
      </c>
      <c r="GE86" s="19">
        <v>0</v>
      </c>
      <c r="GF86" s="19">
        <v>0</v>
      </c>
      <c r="GG86" s="19">
        <v>0</v>
      </c>
      <c r="GH86" s="19">
        <v>0</v>
      </c>
      <c r="GI86" s="19">
        <v>0</v>
      </c>
      <c r="GJ86" s="19">
        <v>0</v>
      </c>
      <c r="GK86" s="19">
        <v>0</v>
      </c>
      <c r="GL86" s="19">
        <f>'EDE''s'!C86</f>
        <v>470.78848662528264</v>
      </c>
      <c r="GM86" s="260"/>
      <c r="GN86" s="260"/>
      <c r="GO86" s="260"/>
      <c r="GP86" s="260"/>
      <c r="GQ86" s="260"/>
      <c r="GR86" s="260"/>
      <c r="GS86" s="260"/>
      <c r="GT86" s="260"/>
    </row>
    <row r="87" spans="1:202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37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60"/>
      <c r="GN87" s="260"/>
      <c r="GO87" s="260"/>
      <c r="GP87" s="260"/>
      <c r="GQ87" s="260"/>
      <c r="GR87" s="260"/>
      <c r="GS87" s="260"/>
      <c r="GT87" s="260"/>
    </row>
    <row r="88" spans="1:202" ht="13.8">
      <c r="A88" s="9"/>
      <c r="B88" s="34" t="s">
        <v>35</v>
      </c>
      <c r="C88" s="25">
        <v>103935.51906623488</v>
      </c>
      <c r="D88" s="25">
        <v>85630.071929437632</v>
      </c>
      <c r="E88" s="25">
        <v>18305.447136797244</v>
      </c>
      <c r="F88" s="26">
        <v>0.21377358122368056</v>
      </c>
      <c r="G88" s="27"/>
      <c r="H88" s="25">
        <v>79833.144306555565</v>
      </c>
      <c r="I88" s="25">
        <v>5796.9276228820672</v>
      </c>
      <c r="J88" s="26">
        <v>7.2613044033717808E-2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37"/>
      <c r="FY88" s="25">
        <v>0</v>
      </c>
      <c r="FZ88" s="25">
        <v>0</v>
      </c>
      <c r="GA88" s="25">
        <v>0</v>
      </c>
      <c r="GB88" s="25">
        <v>0</v>
      </c>
      <c r="GC88" s="25">
        <v>0</v>
      </c>
      <c r="GD88" s="25">
        <v>0</v>
      </c>
      <c r="GE88" s="25">
        <v>0</v>
      </c>
      <c r="GF88" s="25">
        <v>0</v>
      </c>
      <c r="GG88" s="25">
        <v>0</v>
      </c>
      <c r="GH88" s="25">
        <v>0</v>
      </c>
      <c r="GI88" s="25">
        <v>0</v>
      </c>
      <c r="GJ88" s="25">
        <v>0</v>
      </c>
      <c r="GK88" s="25">
        <v>0</v>
      </c>
      <c r="GL88" s="25">
        <f>'EDE''s'!C88</f>
        <v>103935.51906623488</v>
      </c>
      <c r="GM88" s="260"/>
      <c r="GN88" s="260"/>
      <c r="GO88" s="260"/>
      <c r="GP88" s="260"/>
      <c r="GQ88" s="260"/>
      <c r="GR88" s="260"/>
      <c r="GS88" s="260"/>
      <c r="GT88" s="260"/>
    </row>
    <row r="89" spans="1:202" ht="13.8">
      <c r="A89" s="9"/>
      <c r="B89" s="18" t="s">
        <v>18</v>
      </c>
      <c r="C89" s="19">
        <v>36862.966548576893</v>
      </c>
      <c r="D89" s="19">
        <v>28866.930489074864</v>
      </c>
      <c r="E89" s="19">
        <v>7996.0360595020284</v>
      </c>
      <c r="F89" s="20">
        <v>0.27699640814004284</v>
      </c>
      <c r="G89" s="22"/>
      <c r="H89" s="19">
        <v>26562.900738163964</v>
      </c>
      <c r="I89" s="19">
        <v>2304.0297509109005</v>
      </c>
      <c r="J89" s="20">
        <v>8.6738634971466444E-2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37"/>
      <c r="FY89" s="19">
        <v>0</v>
      </c>
      <c r="FZ89" s="19">
        <v>0</v>
      </c>
      <c r="GA89" s="19">
        <v>0</v>
      </c>
      <c r="GB89" s="19">
        <v>0</v>
      </c>
      <c r="GC89" s="19">
        <v>0</v>
      </c>
      <c r="GD89" s="19">
        <v>0</v>
      </c>
      <c r="GE89" s="19">
        <v>0</v>
      </c>
      <c r="GF89" s="19">
        <v>0</v>
      </c>
      <c r="GG89" s="19">
        <v>0</v>
      </c>
      <c r="GH89" s="19">
        <v>0</v>
      </c>
      <c r="GI89" s="19">
        <v>0</v>
      </c>
      <c r="GJ89" s="19">
        <v>0</v>
      </c>
      <c r="GK89" s="19">
        <v>0</v>
      </c>
      <c r="GL89" s="19">
        <f>'EDE''s'!C89</f>
        <v>36862.966548576893</v>
      </c>
      <c r="GM89" s="260"/>
      <c r="GN89" s="260"/>
      <c r="GO89" s="260"/>
      <c r="GP89" s="260"/>
      <c r="GQ89" s="260"/>
      <c r="GR89" s="260"/>
      <c r="GS89" s="260"/>
      <c r="GT89" s="260"/>
    </row>
    <row r="90" spans="1:202" ht="13.8">
      <c r="A90" s="9"/>
      <c r="B90" s="18" t="s">
        <v>19</v>
      </c>
      <c r="C90" s="19">
        <v>41167.625195817986</v>
      </c>
      <c r="D90" s="19">
        <v>34906.185239752784</v>
      </c>
      <c r="E90" s="19">
        <v>6261.4399560652018</v>
      </c>
      <c r="F90" s="20">
        <v>0.17937909608450664</v>
      </c>
      <c r="G90" s="22"/>
      <c r="H90" s="19">
        <v>33206.932360121602</v>
      </c>
      <c r="I90" s="19">
        <v>1699.2528796311817</v>
      </c>
      <c r="J90" s="20">
        <v>5.1171630706599816E-2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37"/>
      <c r="FY90" s="19">
        <v>0</v>
      </c>
      <c r="FZ90" s="19">
        <v>0</v>
      </c>
      <c r="GA90" s="19">
        <v>0</v>
      </c>
      <c r="GB90" s="19">
        <v>0</v>
      </c>
      <c r="GC90" s="19">
        <v>0</v>
      </c>
      <c r="GD90" s="19">
        <v>0</v>
      </c>
      <c r="GE90" s="19">
        <v>0</v>
      </c>
      <c r="GF90" s="19">
        <v>0</v>
      </c>
      <c r="GG90" s="19">
        <v>0</v>
      </c>
      <c r="GH90" s="19">
        <v>0</v>
      </c>
      <c r="GI90" s="19">
        <v>0</v>
      </c>
      <c r="GJ90" s="19">
        <v>0</v>
      </c>
      <c r="GK90" s="19">
        <v>0</v>
      </c>
      <c r="GL90" s="19">
        <f>'EDE''s'!C90</f>
        <v>41167.625195817986</v>
      </c>
      <c r="GM90" s="260"/>
      <c r="GN90" s="260"/>
      <c r="GO90" s="260"/>
      <c r="GP90" s="260"/>
      <c r="GQ90" s="260"/>
      <c r="GR90" s="260"/>
      <c r="GS90" s="260"/>
      <c r="GT90" s="260"/>
    </row>
    <row r="91" spans="1:202" ht="13.8">
      <c r="A91" s="9"/>
      <c r="B91" s="18" t="s">
        <v>20</v>
      </c>
      <c r="C91" s="19">
        <v>25904.927321840009</v>
      </c>
      <c r="D91" s="19">
        <v>21856.956200609977</v>
      </c>
      <c r="E91" s="19">
        <v>4047.9711212300317</v>
      </c>
      <c r="F91" s="20">
        <v>0.18520287473134353</v>
      </c>
      <c r="G91" s="22"/>
      <c r="H91" s="19">
        <v>20063.311208269999</v>
      </c>
      <c r="I91" s="19">
        <v>1793.6449923399778</v>
      </c>
      <c r="J91" s="20">
        <v>8.93992508873932E-2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37"/>
      <c r="FY91" s="19">
        <v>0</v>
      </c>
      <c r="FZ91" s="19">
        <v>0</v>
      </c>
      <c r="GA91" s="19">
        <v>0</v>
      </c>
      <c r="GB91" s="19">
        <v>0</v>
      </c>
      <c r="GC91" s="19">
        <v>0</v>
      </c>
      <c r="GD91" s="19">
        <v>0</v>
      </c>
      <c r="GE91" s="19">
        <v>0</v>
      </c>
      <c r="GF91" s="19">
        <v>0</v>
      </c>
      <c r="GG91" s="19">
        <v>0</v>
      </c>
      <c r="GH91" s="19">
        <v>0</v>
      </c>
      <c r="GI91" s="19">
        <v>0</v>
      </c>
      <c r="GJ91" s="19">
        <v>0</v>
      </c>
      <c r="GK91" s="19">
        <v>0</v>
      </c>
      <c r="GL91" s="19">
        <f>'EDE''s'!C91</f>
        <v>25904.927321840009</v>
      </c>
      <c r="GM91" s="260"/>
      <c r="GN91" s="260"/>
      <c r="GO91" s="260"/>
      <c r="GP91" s="260"/>
      <c r="GQ91" s="260"/>
      <c r="GR91" s="260"/>
      <c r="GS91" s="260"/>
      <c r="GT91" s="260"/>
    </row>
    <row r="92" spans="1:202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37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60"/>
      <c r="GN92" s="260"/>
      <c r="GO92" s="260"/>
      <c r="GP92" s="260"/>
      <c r="GQ92" s="260"/>
      <c r="GR92" s="260"/>
      <c r="GS92" s="260"/>
      <c r="GT92" s="260"/>
    </row>
    <row r="93" spans="1:202" ht="13.8">
      <c r="A93" s="9"/>
      <c r="B93" s="34" t="s">
        <v>36</v>
      </c>
      <c r="C93" s="25">
        <v>739.52302251666242</v>
      </c>
      <c r="D93" s="25">
        <v>542.42593298199824</v>
      </c>
      <c r="E93" s="25">
        <v>197.09708953466418</v>
      </c>
      <c r="F93" s="26">
        <v>0.36336221694106452</v>
      </c>
      <c r="G93" s="27"/>
      <c r="H93" s="25">
        <v>341.59950525422499</v>
      </c>
      <c r="I93" s="25">
        <v>200.82642772777325</v>
      </c>
      <c r="J93" s="26">
        <v>0.58790023006126524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85.567753693575966</v>
      </c>
      <c r="FW93" s="25">
        <v>76.476464541711096</v>
      </c>
      <c r="FX93" s="37"/>
      <c r="FY93" s="25">
        <v>0</v>
      </c>
      <c r="FZ93" s="25">
        <v>0</v>
      </c>
      <c r="GA93" s="25">
        <v>0</v>
      </c>
      <c r="GB93" s="25">
        <v>0</v>
      </c>
      <c r="GC93" s="25">
        <v>0</v>
      </c>
      <c r="GD93" s="25">
        <v>0</v>
      </c>
      <c r="GE93" s="25">
        <v>0</v>
      </c>
      <c r="GF93" s="25">
        <v>0</v>
      </c>
      <c r="GG93" s="25">
        <v>0</v>
      </c>
      <c r="GH93" s="25">
        <v>0</v>
      </c>
      <c r="GI93" s="25">
        <v>0</v>
      </c>
      <c r="GJ93" s="25">
        <v>0</v>
      </c>
      <c r="GK93" s="25">
        <v>0</v>
      </c>
      <c r="GL93" s="25">
        <f>'EDE''s'!C93</f>
        <v>739.52302251666242</v>
      </c>
      <c r="GM93" s="260"/>
      <c r="GN93" s="260"/>
      <c r="GO93" s="260"/>
      <c r="GP93" s="260"/>
      <c r="GQ93" s="260"/>
      <c r="GR93" s="260"/>
      <c r="GS93" s="260"/>
      <c r="GT93" s="260"/>
    </row>
    <row r="94" spans="1:202" ht="13.8">
      <c r="A94" s="9"/>
      <c r="B94" s="18" t="s">
        <v>18</v>
      </c>
      <c r="C94" s="19">
        <v>323.77875822211394</v>
      </c>
      <c r="D94" s="19">
        <v>257.84984937517368</v>
      </c>
      <c r="E94" s="19">
        <v>65.92890884694026</v>
      </c>
      <c r="F94" s="20">
        <v>0.2556872110133101</v>
      </c>
      <c r="G94" s="22"/>
      <c r="H94" s="19">
        <v>182.52349953037879</v>
      </c>
      <c r="I94" s="19">
        <v>75.32634984479489</v>
      </c>
      <c r="J94" s="20">
        <v>0.41269398208233316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31.450342692420499</v>
      </c>
      <c r="FX94" s="37"/>
      <c r="FY94" s="19" t="s">
        <v>396</v>
      </c>
      <c r="FZ94" s="19" t="s">
        <v>396</v>
      </c>
      <c r="GA94" s="19" t="s">
        <v>396</v>
      </c>
      <c r="GB94" s="19" t="s">
        <v>396</v>
      </c>
      <c r="GC94" s="19" t="s">
        <v>396</v>
      </c>
      <c r="GD94" s="19" t="s">
        <v>396</v>
      </c>
      <c r="GE94" s="19" t="s">
        <v>396</v>
      </c>
      <c r="GF94" s="19" t="s">
        <v>396</v>
      </c>
      <c r="GG94" s="19" t="s">
        <v>396</v>
      </c>
      <c r="GH94" s="19" t="s">
        <v>396</v>
      </c>
      <c r="GI94" s="19" t="s">
        <v>396</v>
      </c>
      <c r="GJ94" s="19" t="s">
        <v>396</v>
      </c>
      <c r="GK94" s="19" t="s">
        <v>396</v>
      </c>
      <c r="GL94" s="19">
        <f>'EDE''s'!C94</f>
        <v>323.77875822211394</v>
      </c>
      <c r="GM94" s="260"/>
      <c r="GN94" s="260"/>
      <c r="GO94" s="260"/>
      <c r="GP94" s="260"/>
      <c r="GQ94" s="260"/>
      <c r="GR94" s="260"/>
      <c r="GS94" s="260"/>
      <c r="GT94" s="260"/>
    </row>
    <row r="95" spans="1:202" ht="13.8">
      <c r="A95" s="9"/>
      <c r="B95" s="18" t="s">
        <v>19</v>
      </c>
      <c r="C95" s="19">
        <v>225.58803568831667</v>
      </c>
      <c r="D95" s="19">
        <v>145.30277224404847</v>
      </c>
      <c r="E95" s="19">
        <v>80.285263444268196</v>
      </c>
      <c r="F95" s="20">
        <v>0.55253772659906453</v>
      </c>
      <c r="G95" s="22"/>
      <c r="H95" s="19">
        <v>79.793212642692069</v>
      </c>
      <c r="I95" s="19">
        <v>65.509559601356401</v>
      </c>
      <c r="J95" s="20">
        <v>0.82099162863266606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26.099734705610576</v>
      </c>
      <c r="FW95" s="19">
        <v>24.034375348231244</v>
      </c>
      <c r="FX95" s="37"/>
      <c r="FY95" s="19" t="s">
        <v>396</v>
      </c>
      <c r="FZ95" s="19" t="s">
        <v>396</v>
      </c>
      <c r="GA95" s="19" t="s">
        <v>396</v>
      </c>
      <c r="GB95" s="19" t="s">
        <v>396</v>
      </c>
      <c r="GC95" s="19" t="s">
        <v>396</v>
      </c>
      <c r="GD95" s="19" t="s">
        <v>396</v>
      </c>
      <c r="GE95" s="19" t="s">
        <v>396</v>
      </c>
      <c r="GF95" s="19" t="s">
        <v>396</v>
      </c>
      <c r="GG95" s="19" t="s">
        <v>396</v>
      </c>
      <c r="GH95" s="19" t="s">
        <v>396</v>
      </c>
      <c r="GI95" s="19" t="s">
        <v>396</v>
      </c>
      <c r="GJ95" s="19" t="s">
        <v>396</v>
      </c>
      <c r="GK95" s="19" t="s">
        <v>396</v>
      </c>
      <c r="GL95" s="19">
        <f>'EDE''s'!C95</f>
        <v>225.58803568831667</v>
      </c>
      <c r="GM95" s="260"/>
      <c r="GN95" s="260"/>
      <c r="GO95" s="260"/>
      <c r="GP95" s="260"/>
      <c r="GQ95" s="260"/>
      <c r="GR95" s="260"/>
      <c r="GS95" s="260"/>
      <c r="GT95" s="260"/>
    </row>
    <row r="96" spans="1:202" ht="13.8">
      <c r="A96" s="9"/>
      <c r="B96" s="18" t="s">
        <v>20</v>
      </c>
      <c r="C96" s="19">
        <v>190.15622860623185</v>
      </c>
      <c r="D96" s="19">
        <v>139.2733113627761</v>
      </c>
      <c r="E96" s="19">
        <v>50.882917243455751</v>
      </c>
      <c r="F96" s="20">
        <v>0.36534578481384011</v>
      </c>
      <c r="G96" s="22"/>
      <c r="H96" s="19">
        <v>79.282793081154111</v>
      </c>
      <c r="I96" s="19">
        <v>59.990518281621988</v>
      </c>
      <c r="J96" s="20">
        <v>0.75666504609916441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20.991746501059346</v>
      </c>
      <c r="FX96" s="37"/>
      <c r="FY96" s="19" t="s">
        <v>396</v>
      </c>
      <c r="FZ96" s="19" t="s">
        <v>396</v>
      </c>
      <c r="GA96" s="19" t="s">
        <v>396</v>
      </c>
      <c r="GB96" s="19" t="s">
        <v>396</v>
      </c>
      <c r="GC96" s="19" t="s">
        <v>396</v>
      </c>
      <c r="GD96" s="19" t="s">
        <v>396</v>
      </c>
      <c r="GE96" s="19" t="s">
        <v>396</v>
      </c>
      <c r="GF96" s="19" t="s">
        <v>396</v>
      </c>
      <c r="GG96" s="19" t="s">
        <v>396</v>
      </c>
      <c r="GH96" s="19" t="s">
        <v>396</v>
      </c>
      <c r="GI96" s="19" t="s">
        <v>396</v>
      </c>
      <c r="GJ96" s="19" t="s">
        <v>396</v>
      </c>
      <c r="GK96" s="19" t="s">
        <v>396</v>
      </c>
      <c r="GL96" s="19">
        <f>'EDE''s'!C96</f>
        <v>190.15622860623185</v>
      </c>
      <c r="GM96" s="260"/>
      <c r="GN96" s="260"/>
      <c r="GO96" s="260"/>
      <c r="GP96" s="260"/>
      <c r="GQ96" s="260"/>
      <c r="GR96" s="260"/>
      <c r="GS96" s="260"/>
      <c r="GT96" s="260"/>
    </row>
    <row r="97" spans="1:202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37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60"/>
      <c r="GN97" s="260"/>
      <c r="GO97" s="260"/>
      <c r="GP97" s="260"/>
      <c r="GQ97" s="260"/>
      <c r="GR97" s="260"/>
      <c r="GS97" s="260"/>
      <c r="GT97" s="260"/>
    </row>
    <row r="98" spans="1:202" ht="13.8">
      <c r="A98" s="9"/>
      <c r="B98" s="34" t="s">
        <v>37</v>
      </c>
      <c r="C98" s="25">
        <v>27.223900780617814</v>
      </c>
      <c r="D98" s="25">
        <v>24.0165355298872</v>
      </c>
      <c r="E98" s="25">
        <v>3.2073652507306143</v>
      </c>
      <c r="F98" s="26">
        <v>0.13354820668198511</v>
      </c>
      <c r="G98" s="27"/>
      <c r="H98" s="25">
        <v>14.868119902645377</v>
      </c>
      <c r="I98" s="25">
        <v>9.1484156272418229</v>
      </c>
      <c r="J98" s="26">
        <v>0.61530413308101661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37"/>
      <c r="FY98" s="25">
        <v>0</v>
      </c>
      <c r="FZ98" s="25">
        <v>0</v>
      </c>
      <c r="GA98" s="25">
        <v>0</v>
      </c>
      <c r="GB98" s="25">
        <v>0</v>
      </c>
      <c r="GC98" s="25">
        <v>0</v>
      </c>
      <c r="GD98" s="25">
        <v>0</v>
      </c>
      <c r="GE98" s="25">
        <v>0</v>
      </c>
      <c r="GF98" s="25">
        <v>0</v>
      </c>
      <c r="GG98" s="25">
        <v>0</v>
      </c>
      <c r="GH98" s="25">
        <v>0</v>
      </c>
      <c r="GI98" s="25">
        <v>0</v>
      </c>
      <c r="GJ98" s="25">
        <v>0</v>
      </c>
      <c r="GK98" s="25">
        <v>0</v>
      </c>
      <c r="GL98" s="25">
        <f>'EDE''s'!C98</f>
        <v>27.223900780617814</v>
      </c>
      <c r="GM98" s="260"/>
      <c r="GN98" s="260"/>
      <c r="GO98" s="260"/>
      <c r="GP98" s="260"/>
      <c r="GQ98" s="260"/>
      <c r="GR98" s="260"/>
      <c r="GS98" s="260"/>
      <c r="GT98" s="260"/>
    </row>
    <row r="99" spans="1:202" ht="13.8">
      <c r="A99" s="9"/>
      <c r="B99" s="18" t="s">
        <v>18</v>
      </c>
      <c r="C99" s="19">
        <v>11.35100923864398</v>
      </c>
      <c r="D99" s="19">
        <v>8.9565191612379689</v>
      </c>
      <c r="E99" s="19">
        <v>2.3944900774060116</v>
      </c>
      <c r="F99" s="20">
        <v>0.26734605646453452</v>
      </c>
      <c r="G99" s="22"/>
      <c r="H99" s="19">
        <v>5.9774717557063521</v>
      </c>
      <c r="I99" s="19">
        <v>2.9790474055316167</v>
      </c>
      <c r="J99" s="20">
        <v>0.49837916886645089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37"/>
      <c r="FY99" s="19">
        <v>0</v>
      </c>
      <c r="FZ99" s="19">
        <v>0</v>
      </c>
      <c r="GA99" s="19">
        <v>0</v>
      </c>
      <c r="GB99" s="19">
        <v>0</v>
      </c>
      <c r="GC99" s="19">
        <v>0</v>
      </c>
      <c r="GD99" s="19">
        <v>0</v>
      </c>
      <c r="GE99" s="19">
        <v>0</v>
      </c>
      <c r="GF99" s="19">
        <v>0</v>
      </c>
      <c r="GG99" s="19">
        <v>0</v>
      </c>
      <c r="GH99" s="19">
        <v>0</v>
      </c>
      <c r="GI99" s="19">
        <v>0</v>
      </c>
      <c r="GJ99" s="19">
        <v>0</v>
      </c>
      <c r="GK99" s="19">
        <v>0</v>
      </c>
      <c r="GL99" s="19">
        <f>'EDE''s'!C99</f>
        <v>11.35100923864398</v>
      </c>
      <c r="GM99" s="260"/>
      <c r="GN99" s="260"/>
      <c r="GO99" s="260"/>
      <c r="GP99" s="260"/>
      <c r="GQ99" s="260"/>
      <c r="GR99" s="260"/>
      <c r="GS99" s="260"/>
      <c r="GT99" s="260"/>
    </row>
    <row r="100" spans="1:202" ht="13.8">
      <c r="A100" s="9"/>
      <c r="B100" s="18" t="s">
        <v>19</v>
      </c>
      <c r="C100" s="19">
        <v>7.3521413409885765</v>
      </c>
      <c r="D100" s="19">
        <v>6.9924996382430642</v>
      </c>
      <c r="E100" s="19">
        <v>0.35964170274551233</v>
      </c>
      <c r="F100" s="20">
        <v>5.1432495009163262E-2</v>
      </c>
      <c r="G100" s="22"/>
      <c r="H100" s="19">
        <v>4.7781688594735776</v>
      </c>
      <c r="I100" s="19">
        <v>2.2143307787694866</v>
      </c>
      <c r="J100" s="20">
        <v>0.46342664813512779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37"/>
      <c r="FY100" s="19">
        <v>0</v>
      </c>
      <c r="FZ100" s="19">
        <v>0</v>
      </c>
      <c r="GA100" s="19">
        <v>0</v>
      </c>
      <c r="GB100" s="19">
        <v>0</v>
      </c>
      <c r="GC100" s="19">
        <v>0</v>
      </c>
      <c r="GD100" s="19">
        <v>0</v>
      </c>
      <c r="GE100" s="19">
        <v>0</v>
      </c>
      <c r="GF100" s="19">
        <v>0</v>
      </c>
      <c r="GG100" s="19">
        <v>0</v>
      </c>
      <c r="GH100" s="19">
        <v>0</v>
      </c>
      <c r="GI100" s="19">
        <v>0</v>
      </c>
      <c r="GJ100" s="19">
        <v>0</v>
      </c>
      <c r="GK100" s="19">
        <v>0</v>
      </c>
      <c r="GL100" s="19">
        <f>'EDE''s'!C100</f>
        <v>7.3521413409885765</v>
      </c>
      <c r="GM100" s="260"/>
      <c r="GN100" s="260"/>
      <c r="GO100" s="260"/>
      <c r="GP100" s="260"/>
      <c r="GQ100" s="260"/>
      <c r="GR100" s="260"/>
      <c r="GS100" s="260"/>
      <c r="GT100" s="260"/>
    </row>
    <row r="101" spans="1:202" ht="13.8">
      <c r="A101" s="9"/>
      <c r="B101" s="18" t="s">
        <v>20</v>
      </c>
      <c r="C101" s="19">
        <v>8.5207502009852512</v>
      </c>
      <c r="D101" s="19">
        <v>8.0675167304061652</v>
      </c>
      <c r="E101" s="19">
        <v>0.45323347057908592</v>
      </c>
      <c r="F101" s="20">
        <v>5.6180047184887283E-2</v>
      </c>
      <c r="G101" s="22"/>
      <c r="H101" s="19">
        <v>4.1124792874654492</v>
      </c>
      <c r="I101" s="19">
        <v>3.955037442940716</v>
      </c>
      <c r="J101" s="20">
        <v>0.96171607599225972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37"/>
      <c r="FY101" s="19">
        <v>0</v>
      </c>
      <c r="FZ101" s="19">
        <v>0</v>
      </c>
      <c r="GA101" s="19">
        <v>0</v>
      </c>
      <c r="GB101" s="19">
        <v>0</v>
      </c>
      <c r="GC101" s="19">
        <v>0</v>
      </c>
      <c r="GD101" s="19">
        <v>0</v>
      </c>
      <c r="GE101" s="19">
        <v>0</v>
      </c>
      <c r="GF101" s="19">
        <v>0</v>
      </c>
      <c r="GG101" s="19">
        <v>0</v>
      </c>
      <c r="GH101" s="19">
        <v>0</v>
      </c>
      <c r="GI101" s="19">
        <v>0</v>
      </c>
      <c r="GJ101" s="19">
        <v>0</v>
      </c>
      <c r="GK101" s="19">
        <v>0</v>
      </c>
      <c r="GL101" s="19">
        <f>'EDE''s'!C101</f>
        <v>8.5207502009852512</v>
      </c>
      <c r="GM101" s="260"/>
      <c r="GN101" s="260"/>
      <c r="GO101" s="260"/>
      <c r="GP101" s="260"/>
      <c r="GQ101" s="260"/>
      <c r="GR101" s="260"/>
      <c r="GS101" s="260"/>
      <c r="GT101" s="260"/>
    </row>
    <row r="102" spans="1:202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37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60"/>
      <c r="GN102" s="260"/>
      <c r="GO102" s="260"/>
      <c r="GP102" s="260"/>
      <c r="GQ102" s="260"/>
      <c r="GR102" s="260"/>
      <c r="GS102" s="260"/>
      <c r="GT102" s="260"/>
    </row>
    <row r="103" spans="1:202" ht="13.8">
      <c r="A103" s="9"/>
      <c r="B103" s="34" t="s">
        <v>38</v>
      </c>
      <c r="C103" s="25">
        <v>32.247280155787607</v>
      </c>
      <c r="D103" s="25">
        <v>11.12912893931292</v>
      </c>
      <c r="E103" s="25">
        <v>21.118151216474686</v>
      </c>
      <c r="F103" s="26">
        <v>1.8975565232132587</v>
      </c>
      <c r="G103" s="27"/>
      <c r="H103" s="25">
        <v>7.9046333023197102</v>
      </c>
      <c r="I103" s="25">
        <v>3.2244956369932103</v>
      </c>
      <c r="J103" s="26">
        <v>0.40792475927339261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0.9375561211688247</v>
      </c>
      <c r="FW103" s="25">
        <v>1.8464073612202805</v>
      </c>
      <c r="FX103" s="37"/>
      <c r="FY103" s="25">
        <v>0</v>
      </c>
      <c r="FZ103" s="25">
        <v>0</v>
      </c>
      <c r="GA103" s="25">
        <v>0</v>
      </c>
      <c r="GB103" s="25">
        <v>0</v>
      </c>
      <c r="GC103" s="25">
        <v>0</v>
      </c>
      <c r="GD103" s="25">
        <v>0</v>
      </c>
      <c r="GE103" s="25">
        <v>0</v>
      </c>
      <c r="GF103" s="25">
        <v>0</v>
      </c>
      <c r="GG103" s="25">
        <v>0</v>
      </c>
      <c r="GH103" s="25">
        <v>0</v>
      </c>
      <c r="GI103" s="25">
        <v>0</v>
      </c>
      <c r="GJ103" s="25">
        <v>0</v>
      </c>
      <c r="GK103" s="25">
        <v>0</v>
      </c>
      <c r="GL103" s="25">
        <f>'EDE''s'!C103</f>
        <v>32.247280155787607</v>
      </c>
      <c r="GM103" s="260"/>
      <c r="GN103" s="260"/>
      <c r="GO103" s="260"/>
      <c r="GP103" s="260"/>
      <c r="GQ103" s="260"/>
      <c r="GR103" s="260"/>
      <c r="GS103" s="260"/>
      <c r="GT103" s="260"/>
    </row>
    <row r="104" spans="1:202" ht="13.8">
      <c r="A104" s="9"/>
      <c r="B104" s="18" t="s">
        <v>18</v>
      </c>
      <c r="C104" s="19">
        <v>30.825744491202773</v>
      </c>
      <c r="D104" s="19">
        <v>8.6387280269157909</v>
      </c>
      <c r="E104" s="19">
        <v>22.187016464286984</v>
      </c>
      <c r="F104" s="20">
        <v>2.5683198261548026</v>
      </c>
      <c r="G104" s="22"/>
      <c r="H104" s="19">
        <v>4.9934569934707671</v>
      </c>
      <c r="I104" s="19">
        <v>3.6452710334450238</v>
      </c>
      <c r="J104" s="20">
        <v>0.73000949807146143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37"/>
      <c r="FY104" s="19">
        <v>0</v>
      </c>
      <c r="FZ104" s="19">
        <v>0</v>
      </c>
      <c r="GA104" s="19">
        <v>0</v>
      </c>
      <c r="GB104" s="19">
        <v>0</v>
      </c>
      <c r="GC104" s="19">
        <v>0</v>
      </c>
      <c r="GD104" s="19">
        <v>0</v>
      </c>
      <c r="GE104" s="19">
        <v>0</v>
      </c>
      <c r="GF104" s="19">
        <v>0</v>
      </c>
      <c r="GG104" s="19">
        <v>0</v>
      </c>
      <c r="GH104" s="19">
        <v>0</v>
      </c>
      <c r="GI104" s="19">
        <v>0</v>
      </c>
      <c r="GJ104" s="19">
        <v>0</v>
      </c>
      <c r="GK104" s="19">
        <v>0</v>
      </c>
      <c r="GL104" s="19">
        <f>'EDE''s'!C104</f>
        <v>30.825744491202773</v>
      </c>
      <c r="GM104" s="260"/>
      <c r="GN104" s="260"/>
      <c r="GO104" s="260"/>
      <c r="GP104" s="260"/>
      <c r="GQ104" s="260"/>
      <c r="GR104" s="260"/>
      <c r="GS104" s="260"/>
      <c r="GT104" s="260"/>
    </row>
    <row r="105" spans="1:202" ht="13.8">
      <c r="A105" s="9"/>
      <c r="B105" s="18" t="s">
        <v>19</v>
      </c>
      <c r="C105" s="19">
        <v>0.55021640532515048</v>
      </c>
      <c r="D105" s="19">
        <v>2.0582417495716956</v>
      </c>
      <c r="E105" s="19">
        <v>-1.508025344246545</v>
      </c>
      <c r="F105" s="20">
        <v>-0.73267649174852933</v>
      </c>
      <c r="G105" s="22"/>
      <c r="H105" s="19">
        <v>1.5169531842527602</v>
      </c>
      <c r="I105" s="19">
        <v>0.54128856531893543</v>
      </c>
      <c r="J105" s="20">
        <v>0.35682615056150868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37"/>
      <c r="FY105" s="19">
        <v>0</v>
      </c>
      <c r="FZ105" s="19">
        <v>0</v>
      </c>
      <c r="GA105" s="19">
        <v>0</v>
      </c>
      <c r="GB105" s="19">
        <v>0</v>
      </c>
      <c r="GC105" s="19">
        <v>0</v>
      </c>
      <c r="GD105" s="19">
        <v>0</v>
      </c>
      <c r="GE105" s="19">
        <v>0</v>
      </c>
      <c r="GF105" s="19">
        <v>0</v>
      </c>
      <c r="GG105" s="19">
        <v>0</v>
      </c>
      <c r="GH105" s="19">
        <v>0</v>
      </c>
      <c r="GI105" s="19">
        <v>0</v>
      </c>
      <c r="GJ105" s="19">
        <v>0</v>
      </c>
      <c r="GK105" s="19">
        <v>0</v>
      </c>
      <c r="GL105" s="19">
        <f>'EDE''s'!C105</f>
        <v>0.55021640532515048</v>
      </c>
      <c r="GM105" s="260"/>
      <c r="GN105" s="260"/>
      <c r="GO105" s="260"/>
      <c r="GP105" s="260"/>
      <c r="GQ105" s="260"/>
      <c r="GR105" s="260"/>
      <c r="GS105" s="260"/>
      <c r="GT105" s="260"/>
    </row>
    <row r="106" spans="1:202" ht="13.8">
      <c r="A106" s="9"/>
      <c r="B106" s="18" t="s">
        <v>20</v>
      </c>
      <c r="C106" s="19">
        <v>0.87131925925968112</v>
      </c>
      <c r="D106" s="19">
        <v>0.43215916282543315</v>
      </c>
      <c r="E106" s="19">
        <v>0.43916009643424797</v>
      </c>
      <c r="F106" s="20">
        <v>1.0161998962674841</v>
      </c>
      <c r="G106" s="22"/>
      <c r="H106" s="19">
        <v>1.3942231245961823</v>
      </c>
      <c r="I106" s="19">
        <v>-0.96206396177074915</v>
      </c>
      <c r="J106" s="20">
        <v>-0.69003586642518056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4.5844299149290772E-2</v>
      </c>
      <c r="FW106" s="19">
        <v>6.1190455434800173E-2</v>
      </c>
      <c r="FX106" s="37"/>
      <c r="FY106" s="19">
        <v>0</v>
      </c>
      <c r="FZ106" s="19">
        <v>0</v>
      </c>
      <c r="GA106" s="19">
        <v>0</v>
      </c>
      <c r="GB106" s="19">
        <v>0</v>
      </c>
      <c r="GC106" s="19">
        <v>0</v>
      </c>
      <c r="GD106" s="19">
        <v>0</v>
      </c>
      <c r="GE106" s="19">
        <v>0</v>
      </c>
      <c r="GF106" s="19">
        <v>0</v>
      </c>
      <c r="GG106" s="19">
        <v>0</v>
      </c>
      <c r="GH106" s="19">
        <v>0</v>
      </c>
      <c r="GI106" s="19">
        <v>0</v>
      </c>
      <c r="GJ106" s="19">
        <v>0</v>
      </c>
      <c r="GK106" s="19">
        <v>0</v>
      </c>
      <c r="GL106" s="19">
        <f>'EDE''s'!C106</f>
        <v>0.87131925925968112</v>
      </c>
      <c r="GM106" s="260"/>
      <c r="GN106" s="260"/>
      <c r="GO106" s="260"/>
      <c r="GP106" s="260"/>
      <c r="GQ106" s="260"/>
      <c r="GR106" s="260"/>
      <c r="GS106" s="260"/>
      <c r="GT106" s="260"/>
    </row>
    <row r="107" spans="1:202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37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60"/>
      <c r="GN107" s="260"/>
      <c r="GO107" s="260"/>
      <c r="GP107" s="260"/>
      <c r="GQ107" s="260"/>
      <c r="GR107" s="260"/>
      <c r="GS107" s="260"/>
      <c r="GT107" s="260"/>
    </row>
    <row r="108" spans="1:202" ht="13.8">
      <c r="A108" s="9"/>
      <c r="B108" s="34" t="s">
        <v>39</v>
      </c>
      <c r="C108" s="25">
        <v>406.80441369201498</v>
      </c>
      <c r="D108" s="25">
        <v>349.62564236198125</v>
      </c>
      <c r="E108" s="25">
        <v>57.178771330033726</v>
      </c>
      <c r="F108" s="26">
        <v>0.1635428424063767</v>
      </c>
      <c r="G108" s="27"/>
      <c r="H108" s="25">
        <v>337.3017230730124</v>
      </c>
      <c r="I108" s="25">
        <v>12.323919288968852</v>
      </c>
      <c r="J108" s="26">
        <v>3.6536781302778029E-2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45.506899301387548</v>
      </c>
      <c r="FX108" s="37"/>
      <c r="FY108" s="25">
        <v>0</v>
      </c>
      <c r="FZ108" s="25">
        <v>0</v>
      </c>
      <c r="GA108" s="25">
        <v>0</v>
      </c>
      <c r="GB108" s="25">
        <v>0</v>
      </c>
      <c r="GC108" s="25">
        <v>0</v>
      </c>
      <c r="GD108" s="25">
        <v>0</v>
      </c>
      <c r="GE108" s="25">
        <v>0</v>
      </c>
      <c r="GF108" s="25">
        <v>0</v>
      </c>
      <c r="GG108" s="25">
        <v>0</v>
      </c>
      <c r="GH108" s="25">
        <v>0</v>
      </c>
      <c r="GI108" s="25">
        <v>0</v>
      </c>
      <c r="GJ108" s="25">
        <v>0</v>
      </c>
      <c r="GK108" s="25">
        <v>0</v>
      </c>
      <c r="GL108" s="25">
        <f>'EDE''s'!C108</f>
        <v>406.80441369201498</v>
      </c>
      <c r="GM108" s="260"/>
      <c r="GN108" s="260"/>
      <c r="GO108" s="260"/>
      <c r="GP108" s="260"/>
      <c r="GQ108" s="260"/>
      <c r="GR108" s="260"/>
      <c r="GS108" s="260"/>
      <c r="GT108" s="260"/>
    </row>
    <row r="109" spans="1:202" ht="13.8">
      <c r="A109" s="9"/>
      <c r="B109" s="18" t="s">
        <v>18</v>
      </c>
      <c r="C109" s="19">
        <v>137.36187460270693</v>
      </c>
      <c r="D109" s="19">
        <v>118.1151982912714</v>
      </c>
      <c r="E109" s="19">
        <v>19.246676311435536</v>
      </c>
      <c r="F109" s="20">
        <v>0.1629483469517051</v>
      </c>
      <c r="G109" s="22"/>
      <c r="H109" s="19">
        <v>124.89855851356008</v>
      </c>
      <c r="I109" s="19">
        <v>-6.7833602222886782</v>
      </c>
      <c r="J109" s="20">
        <v>-5.4310956851853637E-2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/>
      <c r="FY109" s="19">
        <v>0</v>
      </c>
      <c r="FZ109" s="19">
        <v>0</v>
      </c>
      <c r="GA109" s="19">
        <v>0</v>
      </c>
      <c r="GB109" s="19">
        <v>0</v>
      </c>
      <c r="GC109" s="19">
        <v>0</v>
      </c>
      <c r="GD109" s="19">
        <v>0</v>
      </c>
      <c r="GE109" s="19">
        <v>0</v>
      </c>
      <c r="GF109" s="19">
        <v>0</v>
      </c>
      <c r="GG109" s="19">
        <v>0</v>
      </c>
      <c r="GH109" s="19">
        <v>0</v>
      </c>
      <c r="GI109" s="19">
        <v>0</v>
      </c>
      <c r="GJ109" s="19">
        <v>0</v>
      </c>
      <c r="GK109" s="19">
        <v>0</v>
      </c>
      <c r="GL109" s="19">
        <f>'EDE''s'!C109</f>
        <v>137.36187460270693</v>
      </c>
      <c r="GM109" s="260"/>
      <c r="GN109" s="260"/>
      <c r="GO109" s="260"/>
      <c r="GP109" s="260"/>
      <c r="GQ109" s="260"/>
      <c r="GR109" s="260"/>
      <c r="GS109" s="260"/>
      <c r="GT109" s="260"/>
    </row>
    <row r="110" spans="1:202" ht="13.8">
      <c r="A110" s="9"/>
      <c r="B110" s="18" t="s">
        <v>19</v>
      </c>
      <c r="C110" s="19">
        <v>165.84077824754522</v>
      </c>
      <c r="D110" s="19">
        <v>145.02487549206052</v>
      </c>
      <c r="E110" s="19">
        <v>20.8159027554847</v>
      </c>
      <c r="F110" s="20">
        <v>0.14353332616116798</v>
      </c>
      <c r="G110" s="22"/>
      <c r="H110" s="19">
        <v>132.76511409096025</v>
      </c>
      <c r="I110" s="19">
        <v>12.259761401100263</v>
      </c>
      <c r="J110" s="20">
        <v>9.2341738151942798E-2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/>
      <c r="FY110" s="19">
        <v>0</v>
      </c>
      <c r="FZ110" s="19">
        <v>0</v>
      </c>
      <c r="GA110" s="19">
        <v>0</v>
      </c>
      <c r="GB110" s="19">
        <v>0</v>
      </c>
      <c r="GC110" s="19">
        <v>0</v>
      </c>
      <c r="GD110" s="19">
        <v>0</v>
      </c>
      <c r="GE110" s="19">
        <v>0</v>
      </c>
      <c r="GF110" s="19">
        <v>0</v>
      </c>
      <c r="GG110" s="19">
        <v>0</v>
      </c>
      <c r="GH110" s="19">
        <v>0</v>
      </c>
      <c r="GI110" s="19">
        <v>0</v>
      </c>
      <c r="GJ110" s="19">
        <v>0</v>
      </c>
      <c r="GK110" s="19">
        <v>0</v>
      </c>
      <c r="GL110" s="19">
        <f>'EDE''s'!C110</f>
        <v>165.84077824754522</v>
      </c>
      <c r="GM110" s="260"/>
      <c r="GN110" s="260"/>
      <c r="GO110" s="260"/>
      <c r="GP110" s="260"/>
      <c r="GQ110" s="260"/>
      <c r="GR110" s="260"/>
      <c r="GS110" s="260"/>
      <c r="GT110" s="260"/>
    </row>
    <row r="111" spans="1:202" ht="13.8">
      <c r="A111" s="9"/>
      <c r="B111" s="18" t="s">
        <v>20</v>
      </c>
      <c r="C111" s="19">
        <v>103.60176084176283</v>
      </c>
      <c r="D111" s="19">
        <v>86.485568578649293</v>
      </c>
      <c r="E111" s="19">
        <v>17.116192263113533</v>
      </c>
      <c r="F111" s="20">
        <v>0.19790807350186063</v>
      </c>
      <c r="G111" s="22"/>
      <c r="H111" s="19">
        <v>79.638050468492054</v>
      </c>
      <c r="I111" s="19">
        <v>6.8475181101572389</v>
      </c>
      <c r="J111" s="20">
        <v>8.5982995187286596E-2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11.570332073397065</v>
      </c>
      <c r="FX111" s="37"/>
      <c r="FY111" s="19">
        <v>0</v>
      </c>
      <c r="FZ111" s="19">
        <v>0</v>
      </c>
      <c r="GA111" s="19">
        <v>0</v>
      </c>
      <c r="GB111" s="19">
        <v>0</v>
      </c>
      <c r="GC111" s="19">
        <v>0</v>
      </c>
      <c r="GD111" s="19">
        <v>0</v>
      </c>
      <c r="GE111" s="19">
        <v>0</v>
      </c>
      <c r="GF111" s="19">
        <v>0</v>
      </c>
      <c r="GG111" s="19">
        <v>0</v>
      </c>
      <c r="GH111" s="19">
        <v>0</v>
      </c>
      <c r="GI111" s="19">
        <v>0</v>
      </c>
      <c r="GJ111" s="19">
        <v>0</v>
      </c>
      <c r="GK111" s="19">
        <v>0</v>
      </c>
      <c r="GL111" s="19">
        <f>'EDE''s'!C111</f>
        <v>103.60176084176283</v>
      </c>
      <c r="GM111" s="260"/>
      <c r="GN111" s="260"/>
      <c r="GO111" s="260"/>
      <c r="GP111" s="260"/>
      <c r="GQ111" s="260"/>
      <c r="GR111" s="260"/>
      <c r="GS111" s="260"/>
      <c r="GT111" s="260"/>
    </row>
    <row r="112" spans="1:202" ht="13.8">
      <c r="A112" s="9"/>
      <c r="B112" s="222" t="s">
        <v>40</v>
      </c>
      <c r="C112" s="25">
        <v>112.91790648539454</v>
      </c>
      <c r="D112" s="25">
        <v>112.5541895401268</v>
      </c>
      <c r="E112" s="25">
        <v>0.36371694526773979</v>
      </c>
      <c r="F112" s="26">
        <v>3.2314829572654045E-3</v>
      </c>
      <c r="G112" s="27"/>
      <c r="H112" s="25">
        <v>114.19015684853804</v>
      </c>
      <c r="I112" s="25">
        <v>-1.6359673084112387</v>
      </c>
      <c r="J112" s="26">
        <v>-1.4326692891587738E-2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37"/>
      <c r="FY112" s="25">
        <v>0</v>
      </c>
      <c r="FZ112" s="25">
        <v>0</v>
      </c>
      <c r="GA112" s="25">
        <v>0</v>
      </c>
      <c r="GB112" s="25">
        <v>0</v>
      </c>
      <c r="GC112" s="25">
        <v>0</v>
      </c>
      <c r="GD112" s="25">
        <v>0</v>
      </c>
      <c r="GE112" s="25">
        <v>0</v>
      </c>
      <c r="GF112" s="25">
        <v>0</v>
      </c>
      <c r="GG112" s="25">
        <v>0</v>
      </c>
      <c r="GH112" s="25">
        <v>0</v>
      </c>
      <c r="GI112" s="25">
        <v>0</v>
      </c>
      <c r="GJ112" s="25">
        <v>0</v>
      </c>
      <c r="GK112" s="25">
        <v>0</v>
      </c>
      <c r="GL112" s="25">
        <f>'EDE''s'!C112</f>
        <v>112.91790648539454</v>
      </c>
      <c r="GM112" s="260"/>
      <c r="GN112" s="260"/>
      <c r="GO112" s="260"/>
      <c r="GP112" s="260"/>
      <c r="GQ112" s="260"/>
      <c r="GR112" s="260"/>
      <c r="GS112" s="260"/>
      <c r="GT112" s="260"/>
    </row>
    <row r="113" spans="1:202" ht="13.8">
      <c r="A113" s="9"/>
      <c r="B113" s="223" t="s">
        <v>18</v>
      </c>
      <c r="C113" s="19">
        <v>27.459370971596229</v>
      </c>
      <c r="D113" s="19">
        <v>30.683076566758562</v>
      </c>
      <c r="E113" s="19">
        <v>-3.2237055951623326</v>
      </c>
      <c r="F113" s="20">
        <v>-0.10506461397860055</v>
      </c>
      <c r="G113" s="22"/>
      <c r="H113" s="19">
        <v>31.181944663072191</v>
      </c>
      <c r="I113" s="19">
        <v>-0.49886809631362894</v>
      </c>
      <c r="J113" s="20">
        <v>-1.5998620410112616E-2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37"/>
      <c r="FY113" s="19">
        <v>0</v>
      </c>
      <c r="FZ113" s="19">
        <v>0</v>
      </c>
      <c r="GA113" s="19">
        <v>0</v>
      </c>
      <c r="GB113" s="19">
        <v>0</v>
      </c>
      <c r="GC113" s="19">
        <v>0</v>
      </c>
      <c r="GD113" s="19">
        <v>0</v>
      </c>
      <c r="GE113" s="19">
        <v>0</v>
      </c>
      <c r="GF113" s="19">
        <v>0</v>
      </c>
      <c r="GG113" s="19">
        <v>0</v>
      </c>
      <c r="GH113" s="19">
        <v>0</v>
      </c>
      <c r="GI113" s="19">
        <v>0</v>
      </c>
      <c r="GJ113" s="19">
        <v>0</v>
      </c>
      <c r="GK113" s="19">
        <v>0</v>
      </c>
      <c r="GL113" s="19">
        <f>'EDE''s'!C113</f>
        <v>27.459370971596229</v>
      </c>
      <c r="GM113" s="260"/>
      <c r="GN113" s="260"/>
      <c r="GO113" s="260"/>
      <c r="GP113" s="260"/>
      <c r="GQ113" s="260"/>
      <c r="GR113" s="260"/>
      <c r="GS113" s="260"/>
      <c r="GT113" s="260"/>
    </row>
    <row r="114" spans="1:202" ht="13.8">
      <c r="A114" s="9"/>
      <c r="B114" s="223" t="s">
        <v>19</v>
      </c>
      <c r="C114" s="19">
        <v>54.16916806543059</v>
      </c>
      <c r="D114" s="19">
        <v>49.98392788806504</v>
      </c>
      <c r="E114" s="19">
        <v>4.1852401773655501</v>
      </c>
      <c r="F114" s="20">
        <v>8.3731718458342388E-2</v>
      </c>
      <c r="G114" s="22"/>
      <c r="H114" s="19">
        <v>51.811157485617343</v>
      </c>
      <c r="I114" s="19">
        <v>-1.8272295975523036</v>
      </c>
      <c r="J114" s="20">
        <v>-3.5267106280332347E-2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37"/>
      <c r="FY114" s="19">
        <v>0</v>
      </c>
      <c r="FZ114" s="19">
        <v>0</v>
      </c>
      <c r="GA114" s="19">
        <v>0</v>
      </c>
      <c r="GB114" s="19">
        <v>0</v>
      </c>
      <c r="GC114" s="19">
        <v>0</v>
      </c>
      <c r="GD114" s="19">
        <v>0</v>
      </c>
      <c r="GE114" s="19">
        <v>0</v>
      </c>
      <c r="GF114" s="19">
        <v>0</v>
      </c>
      <c r="GG114" s="19">
        <v>0</v>
      </c>
      <c r="GH114" s="19">
        <v>0</v>
      </c>
      <c r="GI114" s="19">
        <v>0</v>
      </c>
      <c r="GJ114" s="19">
        <v>0</v>
      </c>
      <c r="GK114" s="19">
        <v>0</v>
      </c>
      <c r="GL114" s="19">
        <f>'EDE''s'!C114</f>
        <v>54.16916806543059</v>
      </c>
      <c r="GM114" s="260"/>
      <c r="GN114" s="260"/>
      <c r="GO114" s="260"/>
      <c r="GP114" s="260"/>
      <c r="GQ114" s="260"/>
      <c r="GR114" s="260"/>
      <c r="GS114" s="260"/>
      <c r="GT114" s="260"/>
    </row>
    <row r="115" spans="1:202" ht="13.8">
      <c r="A115" s="9"/>
      <c r="B115" s="223" t="s">
        <v>20</v>
      </c>
      <c r="C115" s="19">
        <v>31.289367448367742</v>
      </c>
      <c r="D115" s="19">
        <v>31.887185085303177</v>
      </c>
      <c r="E115" s="19">
        <v>-0.5978176369354351</v>
      </c>
      <c r="F115" s="20">
        <v>-1.8747896226530503E-2</v>
      </c>
      <c r="G115" s="22"/>
      <c r="H115" s="19">
        <v>31.197054699848486</v>
      </c>
      <c r="I115" s="19">
        <v>0.6901303854546903</v>
      </c>
      <c r="J115" s="20">
        <v>2.212165193459888E-2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37"/>
      <c r="FY115" s="19">
        <v>0</v>
      </c>
      <c r="FZ115" s="19">
        <v>0</v>
      </c>
      <c r="GA115" s="19">
        <v>0</v>
      </c>
      <c r="GB115" s="19">
        <v>0</v>
      </c>
      <c r="GC115" s="19">
        <v>0</v>
      </c>
      <c r="GD115" s="19">
        <v>0</v>
      </c>
      <c r="GE115" s="19">
        <v>0</v>
      </c>
      <c r="GF115" s="19">
        <v>0</v>
      </c>
      <c r="GG115" s="19">
        <v>0</v>
      </c>
      <c r="GH115" s="19">
        <v>0</v>
      </c>
      <c r="GI115" s="19">
        <v>0</v>
      </c>
      <c r="GJ115" s="19">
        <v>0</v>
      </c>
      <c r="GK115" s="19">
        <v>0</v>
      </c>
      <c r="GL115" s="19">
        <f>'EDE''s'!C115</f>
        <v>31.289367448367742</v>
      </c>
      <c r="GM115" s="260"/>
      <c r="GN115" s="260"/>
      <c r="GO115" s="260"/>
      <c r="GP115" s="260"/>
      <c r="GQ115" s="260"/>
      <c r="GR115" s="260"/>
      <c r="GS115" s="260"/>
      <c r="GT115" s="260"/>
    </row>
    <row r="116" spans="1:202" ht="13.8">
      <c r="A116" s="9"/>
      <c r="B116" s="222" t="s">
        <v>41</v>
      </c>
      <c r="C116" s="25">
        <v>189.70071483080821</v>
      </c>
      <c r="D116" s="25">
        <v>149.58230421021827</v>
      </c>
      <c r="E116" s="25">
        <v>40.118410620589941</v>
      </c>
      <c r="F116" s="26">
        <v>0.2682029190044351</v>
      </c>
      <c r="G116" s="27"/>
      <c r="H116" s="25">
        <v>130.32746316867465</v>
      </c>
      <c r="I116" s="25">
        <v>19.254841041543614</v>
      </c>
      <c r="J116" s="26">
        <v>0.14774200750476729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37"/>
      <c r="FY116" s="25">
        <v>0</v>
      </c>
      <c r="FZ116" s="25">
        <v>0</v>
      </c>
      <c r="GA116" s="25">
        <v>0</v>
      </c>
      <c r="GB116" s="25">
        <v>0</v>
      </c>
      <c r="GC116" s="25">
        <v>0</v>
      </c>
      <c r="GD116" s="25">
        <v>0</v>
      </c>
      <c r="GE116" s="25">
        <v>0</v>
      </c>
      <c r="GF116" s="25">
        <v>0</v>
      </c>
      <c r="GG116" s="25">
        <v>0</v>
      </c>
      <c r="GH116" s="25">
        <v>0</v>
      </c>
      <c r="GI116" s="25">
        <v>0</v>
      </c>
      <c r="GJ116" s="25">
        <v>0</v>
      </c>
      <c r="GK116" s="25">
        <v>0</v>
      </c>
      <c r="GL116" s="25">
        <f>'EDE''s'!C116</f>
        <v>189.70071483080821</v>
      </c>
      <c r="GM116" s="260"/>
      <c r="GN116" s="260"/>
      <c r="GO116" s="260"/>
      <c r="GP116" s="260"/>
      <c r="GQ116" s="260"/>
      <c r="GR116" s="260"/>
      <c r="GS116" s="260"/>
      <c r="GT116" s="260"/>
    </row>
    <row r="117" spans="1:202" ht="13.8">
      <c r="A117" s="9"/>
      <c r="B117" s="223" t="s">
        <v>18</v>
      </c>
      <c r="C117" s="19">
        <v>63.316246635451691</v>
      </c>
      <c r="D117" s="19">
        <v>51.052750092138353</v>
      </c>
      <c r="E117" s="19">
        <v>12.263496543313337</v>
      </c>
      <c r="F117" s="20">
        <v>0.24021226126272482</v>
      </c>
      <c r="G117" s="22"/>
      <c r="H117" s="19">
        <v>52.768144126857003</v>
      </c>
      <c r="I117" s="19">
        <v>-1.7153940347186492</v>
      </c>
      <c r="J117" s="20">
        <v>-3.2508136549103651E-2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37"/>
      <c r="FY117" s="19">
        <v>0</v>
      </c>
      <c r="FZ117" s="19">
        <v>0</v>
      </c>
      <c r="GA117" s="19">
        <v>0</v>
      </c>
      <c r="GB117" s="19">
        <v>0</v>
      </c>
      <c r="GC117" s="19">
        <v>0</v>
      </c>
      <c r="GD117" s="19">
        <v>0</v>
      </c>
      <c r="GE117" s="19">
        <v>0</v>
      </c>
      <c r="GF117" s="19">
        <v>0</v>
      </c>
      <c r="GG117" s="19">
        <v>0</v>
      </c>
      <c r="GH117" s="19">
        <v>0</v>
      </c>
      <c r="GI117" s="19">
        <v>0</v>
      </c>
      <c r="GJ117" s="19">
        <v>0</v>
      </c>
      <c r="GK117" s="19">
        <v>0</v>
      </c>
      <c r="GL117" s="19">
        <f>'EDE''s'!C117</f>
        <v>63.316246635451691</v>
      </c>
      <c r="GM117" s="260"/>
      <c r="GN117" s="260"/>
      <c r="GO117" s="260"/>
      <c r="GP117" s="260"/>
      <c r="GQ117" s="260"/>
      <c r="GR117" s="260"/>
      <c r="GS117" s="260"/>
      <c r="GT117" s="260"/>
    </row>
    <row r="118" spans="1:202" ht="13.8">
      <c r="A118" s="9"/>
      <c r="B118" s="223" t="s">
        <v>19</v>
      </c>
      <c r="C118" s="19">
        <v>78.444190452074793</v>
      </c>
      <c r="D118" s="19">
        <v>65.79612881714543</v>
      </c>
      <c r="E118" s="19">
        <v>12.648061634929363</v>
      </c>
      <c r="F118" s="20">
        <v>0.19223109113424736</v>
      </c>
      <c r="G118" s="22"/>
      <c r="H118" s="19">
        <v>52.428397082486534</v>
      </c>
      <c r="I118" s="19">
        <v>13.367731734658896</v>
      </c>
      <c r="J118" s="20">
        <v>0.25497120794342054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37"/>
      <c r="FY118" s="19">
        <v>0</v>
      </c>
      <c r="FZ118" s="19">
        <v>0</v>
      </c>
      <c r="GA118" s="19">
        <v>0</v>
      </c>
      <c r="GB118" s="19">
        <v>0</v>
      </c>
      <c r="GC118" s="19">
        <v>0</v>
      </c>
      <c r="GD118" s="19">
        <v>0</v>
      </c>
      <c r="GE118" s="19">
        <v>0</v>
      </c>
      <c r="GF118" s="19">
        <v>0</v>
      </c>
      <c r="GG118" s="19">
        <v>0</v>
      </c>
      <c r="GH118" s="19">
        <v>0</v>
      </c>
      <c r="GI118" s="19">
        <v>0</v>
      </c>
      <c r="GJ118" s="19">
        <v>0</v>
      </c>
      <c r="GK118" s="19">
        <v>0</v>
      </c>
      <c r="GL118" s="19">
        <f>'EDE''s'!C118</f>
        <v>78.444190452074793</v>
      </c>
      <c r="GM118" s="260"/>
      <c r="GN118" s="260"/>
      <c r="GO118" s="260"/>
      <c r="GP118" s="260"/>
      <c r="GQ118" s="260"/>
      <c r="GR118" s="260"/>
      <c r="GS118" s="260"/>
      <c r="GT118" s="260"/>
    </row>
    <row r="119" spans="1:202" ht="13.8">
      <c r="A119" s="9"/>
      <c r="B119" s="223" t="s">
        <v>20</v>
      </c>
      <c r="C119" s="19">
        <v>47.940277743281733</v>
      </c>
      <c r="D119" s="19">
        <v>32.733425300934506</v>
      </c>
      <c r="E119" s="19">
        <v>15.206852442347227</v>
      </c>
      <c r="F119" s="20">
        <v>0.4645664883079953</v>
      </c>
      <c r="G119" s="22"/>
      <c r="H119" s="19">
        <v>25.130921959331097</v>
      </c>
      <c r="I119" s="19">
        <v>7.6025033416034091</v>
      </c>
      <c r="J119" s="20">
        <v>0.3025158947175276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37"/>
      <c r="FY119" s="19">
        <v>0</v>
      </c>
      <c r="FZ119" s="19">
        <v>0</v>
      </c>
      <c r="GA119" s="19">
        <v>0</v>
      </c>
      <c r="GB119" s="19">
        <v>0</v>
      </c>
      <c r="GC119" s="19">
        <v>0</v>
      </c>
      <c r="GD119" s="19">
        <v>0</v>
      </c>
      <c r="GE119" s="19">
        <v>0</v>
      </c>
      <c r="GF119" s="19">
        <v>0</v>
      </c>
      <c r="GG119" s="19">
        <v>0</v>
      </c>
      <c r="GH119" s="19">
        <v>0</v>
      </c>
      <c r="GI119" s="19">
        <v>0</v>
      </c>
      <c r="GJ119" s="19">
        <v>0</v>
      </c>
      <c r="GK119" s="19">
        <v>0</v>
      </c>
      <c r="GL119" s="19">
        <f>'EDE''s'!C119</f>
        <v>47.940277743281733</v>
      </c>
      <c r="GM119" s="260"/>
      <c r="GN119" s="260"/>
      <c r="GO119" s="260"/>
      <c r="GP119" s="260"/>
      <c r="GQ119" s="260"/>
      <c r="GR119" s="260"/>
      <c r="GS119" s="260"/>
      <c r="GT119" s="260"/>
    </row>
    <row r="120" spans="1:202" ht="13.8">
      <c r="A120" s="9"/>
      <c r="B120" s="222" t="s">
        <v>42</v>
      </c>
      <c r="C120" s="25">
        <v>17.215269537037262</v>
      </c>
      <c r="D120" s="25">
        <v>16.487310554476704</v>
      </c>
      <c r="E120" s="25">
        <v>0.72795898256055835</v>
      </c>
      <c r="F120" s="26">
        <v>4.4152682158516136E-2</v>
      </c>
      <c r="G120" s="27"/>
      <c r="H120" s="25">
        <v>19.003212037148408</v>
      </c>
      <c r="I120" s="25">
        <v>-2.5159014826717048</v>
      </c>
      <c r="J120" s="26">
        <v>-0.13239348578300855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37"/>
      <c r="FY120" s="25">
        <v>0</v>
      </c>
      <c r="FZ120" s="25">
        <v>0</v>
      </c>
      <c r="GA120" s="25">
        <v>0</v>
      </c>
      <c r="GB120" s="25">
        <v>0</v>
      </c>
      <c r="GC120" s="25">
        <v>0</v>
      </c>
      <c r="GD120" s="25">
        <v>0</v>
      </c>
      <c r="GE120" s="25">
        <v>0</v>
      </c>
      <c r="GF120" s="25">
        <v>0</v>
      </c>
      <c r="GG120" s="25">
        <v>0</v>
      </c>
      <c r="GH120" s="25">
        <v>0</v>
      </c>
      <c r="GI120" s="25">
        <v>0</v>
      </c>
      <c r="GJ120" s="25">
        <v>0</v>
      </c>
      <c r="GK120" s="25">
        <v>0</v>
      </c>
      <c r="GL120" s="25">
        <f>'EDE''s'!C120</f>
        <v>17.215269537037262</v>
      </c>
      <c r="GM120" s="260"/>
      <c r="GN120" s="260"/>
      <c r="GO120" s="260"/>
      <c r="GP120" s="260"/>
      <c r="GQ120" s="260"/>
      <c r="GR120" s="260"/>
      <c r="GS120" s="260"/>
      <c r="GT120" s="260"/>
    </row>
    <row r="121" spans="1:202" ht="13.8">
      <c r="A121" s="9"/>
      <c r="B121" s="223" t="s">
        <v>18</v>
      </c>
      <c r="C121" s="19">
        <v>5.771502887766129</v>
      </c>
      <c r="D121" s="19">
        <v>4.4690570893267312</v>
      </c>
      <c r="E121" s="19">
        <v>1.3024457984393978</v>
      </c>
      <c r="F121" s="20">
        <v>0.29143637514722659</v>
      </c>
      <c r="G121" s="22"/>
      <c r="H121" s="19">
        <v>4.7340033273943467</v>
      </c>
      <c r="I121" s="19">
        <v>-0.26494623806761552</v>
      </c>
      <c r="J121" s="20">
        <v>-5.5966635370627245E-2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37"/>
      <c r="FY121" s="19">
        <v>0</v>
      </c>
      <c r="FZ121" s="19">
        <v>0</v>
      </c>
      <c r="GA121" s="19">
        <v>0</v>
      </c>
      <c r="GB121" s="19">
        <v>0</v>
      </c>
      <c r="GC121" s="19">
        <v>0</v>
      </c>
      <c r="GD121" s="19">
        <v>0</v>
      </c>
      <c r="GE121" s="19">
        <v>0</v>
      </c>
      <c r="GF121" s="19">
        <v>0</v>
      </c>
      <c r="GG121" s="19">
        <v>0</v>
      </c>
      <c r="GH121" s="19">
        <v>0</v>
      </c>
      <c r="GI121" s="19">
        <v>0</v>
      </c>
      <c r="GJ121" s="19">
        <v>0</v>
      </c>
      <c r="GK121" s="19">
        <v>0</v>
      </c>
      <c r="GL121" s="19">
        <f>'EDE''s'!C121</f>
        <v>5.771502887766129</v>
      </c>
      <c r="GM121" s="260"/>
      <c r="GN121" s="260"/>
      <c r="GO121" s="260"/>
      <c r="GP121" s="260"/>
      <c r="GQ121" s="260"/>
      <c r="GR121" s="260"/>
      <c r="GS121" s="260"/>
      <c r="GT121" s="260"/>
    </row>
    <row r="122" spans="1:202" ht="13.8">
      <c r="A122" s="9"/>
      <c r="B122" s="223" t="s">
        <v>19</v>
      </c>
      <c r="C122" s="19">
        <v>8.205626506907409</v>
      </c>
      <c r="D122" s="19">
        <v>8.2843066587016203</v>
      </c>
      <c r="E122" s="19">
        <v>-7.8680151794211284E-2</v>
      </c>
      <c r="F122" s="20">
        <v>-9.4974938803801638E-3</v>
      </c>
      <c r="G122" s="22"/>
      <c r="H122" s="19">
        <v>10.449821926829568</v>
      </c>
      <c r="I122" s="19">
        <v>-2.1655152681279475</v>
      </c>
      <c r="J122" s="20">
        <v>-0.20722987274721491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37"/>
      <c r="FY122" s="19">
        <v>0</v>
      </c>
      <c r="FZ122" s="19">
        <v>0</v>
      </c>
      <c r="GA122" s="19">
        <v>0</v>
      </c>
      <c r="GB122" s="19">
        <v>0</v>
      </c>
      <c r="GC122" s="19">
        <v>0</v>
      </c>
      <c r="GD122" s="19">
        <v>0</v>
      </c>
      <c r="GE122" s="19">
        <v>0</v>
      </c>
      <c r="GF122" s="19">
        <v>0</v>
      </c>
      <c r="GG122" s="19">
        <v>0</v>
      </c>
      <c r="GH122" s="19">
        <v>0</v>
      </c>
      <c r="GI122" s="19">
        <v>0</v>
      </c>
      <c r="GJ122" s="19">
        <v>0</v>
      </c>
      <c r="GK122" s="19">
        <v>0</v>
      </c>
      <c r="GL122" s="19">
        <f>'EDE''s'!C122</f>
        <v>8.205626506907409</v>
      </c>
      <c r="GM122" s="260"/>
      <c r="GN122" s="260"/>
      <c r="GO122" s="260"/>
      <c r="GP122" s="260"/>
      <c r="GQ122" s="260"/>
      <c r="GR122" s="260"/>
      <c r="GS122" s="260"/>
      <c r="GT122" s="260"/>
    </row>
    <row r="123" spans="1:202" ht="13.8">
      <c r="A123" s="9"/>
      <c r="B123" s="223" t="s">
        <v>20</v>
      </c>
      <c r="C123" s="19">
        <v>3.2381401423637213</v>
      </c>
      <c r="D123" s="19">
        <v>3.733946806448353</v>
      </c>
      <c r="E123" s="19">
        <v>-0.4958066640846317</v>
      </c>
      <c r="F123" s="20">
        <v>-0.13278353704139453</v>
      </c>
      <c r="G123" s="22"/>
      <c r="H123" s="19">
        <v>3.8193867829245005</v>
      </c>
      <c r="I123" s="19">
        <v>-8.5439976476147539E-2</v>
      </c>
      <c r="J123" s="20">
        <v>-2.2370077012919397E-2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37"/>
      <c r="FY123" s="19">
        <v>0</v>
      </c>
      <c r="FZ123" s="19">
        <v>0</v>
      </c>
      <c r="GA123" s="19">
        <v>0</v>
      </c>
      <c r="GB123" s="19">
        <v>0</v>
      </c>
      <c r="GC123" s="19">
        <v>0</v>
      </c>
      <c r="GD123" s="19">
        <v>0</v>
      </c>
      <c r="GE123" s="19">
        <v>0</v>
      </c>
      <c r="GF123" s="19">
        <v>0</v>
      </c>
      <c r="GG123" s="19">
        <v>0</v>
      </c>
      <c r="GH123" s="19">
        <v>0</v>
      </c>
      <c r="GI123" s="19">
        <v>0</v>
      </c>
      <c r="GJ123" s="19">
        <v>0</v>
      </c>
      <c r="GK123" s="19">
        <v>0</v>
      </c>
      <c r="GL123" s="19">
        <f>'EDE''s'!C123</f>
        <v>3.2381401423637213</v>
      </c>
      <c r="GM123" s="260"/>
      <c r="GN123" s="260"/>
      <c r="GO123" s="260"/>
      <c r="GP123" s="260"/>
      <c r="GQ123" s="260"/>
      <c r="GR123" s="260"/>
      <c r="GS123" s="260"/>
      <c r="GT123" s="260"/>
    </row>
    <row r="124" spans="1:202" ht="13.8">
      <c r="A124" s="9"/>
      <c r="B124" s="222" t="s">
        <v>43</v>
      </c>
      <c r="C124" s="25">
        <v>14.871384523230409</v>
      </c>
      <c r="D124" s="25">
        <v>10.890171063384475</v>
      </c>
      <c r="E124" s="25">
        <v>3.9812134598459341</v>
      </c>
      <c r="F124" s="26">
        <v>0.36557859712890889</v>
      </c>
      <c r="G124" s="27"/>
      <c r="H124" s="25">
        <v>10.787901266578267</v>
      </c>
      <c r="I124" s="25">
        <v>0.10226979680620829</v>
      </c>
      <c r="J124" s="26">
        <v>9.4800456807152891E-3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37"/>
      <c r="FY124" s="25">
        <v>0</v>
      </c>
      <c r="FZ124" s="25">
        <v>0</v>
      </c>
      <c r="GA124" s="25">
        <v>0</v>
      </c>
      <c r="GB124" s="25">
        <v>0</v>
      </c>
      <c r="GC124" s="25">
        <v>0</v>
      </c>
      <c r="GD124" s="25">
        <v>0</v>
      </c>
      <c r="GE124" s="25">
        <v>0</v>
      </c>
      <c r="GF124" s="25">
        <v>0</v>
      </c>
      <c r="GG124" s="25">
        <v>0</v>
      </c>
      <c r="GH124" s="25">
        <v>0</v>
      </c>
      <c r="GI124" s="25">
        <v>0</v>
      </c>
      <c r="GJ124" s="25">
        <v>0</v>
      </c>
      <c r="GK124" s="25">
        <v>0</v>
      </c>
      <c r="GL124" s="25">
        <f>'EDE''s'!C124</f>
        <v>14.871384523230409</v>
      </c>
      <c r="GM124" s="260"/>
      <c r="GN124" s="260"/>
      <c r="GO124" s="260"/>
      <c r="GP124" s="260"/>
      <c r="GQ124" s="260"/>
      <c r="GR124" s="260"/>
      <c r="GS124" s="260"/>
      <c r="GT124" s="260"/>
    </row>
    <row r="125" spans="1:202" ht="13.8">
      <c r="A125" s="9"/>
      <c r="B125" s="223" t="s">
        <v>18</v>
      </c>
      <c r="C125" s="19">
        <v>4.663032215381806</v>
      </c>
      <c r="D125" s="19">
        <v>3.5115717266742092</v>
      </c>
      <c r="E125" s="19">
        <v>1.1514604887075968</v>
      </c>
      <c r="F125" s="20">
        <v>0.32790459040349401</v>
      </c>
      <c r="G125" s="22"/>
      <c r="H125" s="19">
        <v>3.8028177036544863</v>
      </c>
      <c r="I125" s="19">
        <v>-0.2912459769802771</v>
      </c>
      <c r="J125" s="20">
        <v>-7.6586888900930322E-2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37"/>
      <c r="FY125" s="19">
        <v>0</v>
      </c>
      <c r="FZ125" s="19">
        <v>0</v>
      </c>
      <c r="GA125" s="19">
        <v>0</v>
      </c>
      <c r="GB125" s="19">
        <v>0</v>
      </c>
      <c r="GC125" s="19">
        <v>0</v>
      </c>
      <c r="GD125" s="19">
        <v>0</v>
      </c>
      <c r="GE125" s="19">
        <v>0</v>
      </c>
      <c r="GF125" s="19">
        <v>0</v>
      </c>
      <c r="GG125" s="19">
        <v>0</v>
      </c>
      <c r="GH125" s="19">
        <v>0</v>
      </c>
      <c r="GI125" s="19">
        <v>0</v>
      </c>
      <c r="GJ125" s="19">
        <v>0</v>
      </c>
      <c r="GK125" s="19">
        <v>0</v>
      </c>
      <c r="GL125" s="19">
        <f>'EDE''s'!C125</f>
        <v>4.663032215381806</v>
      </c>
      <c r="GM125" s="260"/>
      <c r="GN125" s="260"/>
      <c r="GO125" s="260"/>
      <c r="GP125" s="260"/>
      <c r="GQ125" s="260"/>
      <c r="GR125" s="260"/>
      <c r="GS125" s="260"/>
      <c r="GT125" s="260"/>
    </row>
    <row r="126" spans="1:202" ht="13.8">
      <c r="A126" s="9"/>
      <c r="B126" s="223" t="s">
        <v>19</v>
      </c>
      <c r="C126" s="19">
        <v>6.577486322525302</v>
      </c>
      <c r="D126" s="19">
        <v>4.6312384997252583</v>
      </c>
      <c r="E126" s="19">
        <v>1.9462478228000437</v>
      </c>
      <c r="F126" s="20">
        <v>0.42024348841362891</v>
      </c>
      <c r="G126" s="22"/>
      <c r="H126" s="19">
        <v>3.9357040665696292</v>
      </c>
      <c r="I126" s="19">
        <v>0.69553443315562902</v>
      </c>
      <c r="J126" s="20">
        <v>0.17672427128441565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37"/>
      <c r="FY126" s="19">
        <v>0</v>
      </c>
      <c r="FZ126" s="19">
        <v>0</v>
      </c>
      <c r="GA126" s="19">
        <v>0</v>
      </c>
      <c r="GB126" s="19">
        <v>0</v>
      </c>
      <c r="GC126" s="19">
        <v>0</v>
      </c>
      <c r="GD126" s="19">
        <v>0</v>
      </c>
      <c r="GE126" s="19">
        <v>0</v>
      </c>
      <c r="GF126" s="19">
        <v>0</v>
      </c>
      <c r="GG126" s="19">
        <v>0</v>
      </c>
      <c r="GH126" s="19">
        <v>0</v>
      </c>
      <c r="GI126" s="19">
        <v>0</v>
      </c>
      <c r="GJ126" s="19">
        <v>0</v>
      </c>
      <c r="GK126" s="19">
        <v>0</v>
      </c>
      <c r="GL126" s="19">
        <f>'EDE''s'!C126</f>
        <v>6.577486322525302</v>
      </c>
      <c r="GM126" s="260"/>
      <c r="GN126" s="260"/>
      <c r="GO126" s="260"/>
      <c r="GP126" s="260"/>
      <c r="GQ126" s="260"/>
      <c r="GR126" s="260"/>
      <c r="GS126" s="260"/>
      <c r="GT126" s="260"/>
    </row>
    <row r="127" spans="1:202" ht="13.8">
      <c r="A127" s="9"/>
      <c r="B127" s="223" t="s">
        <v>20</v>
      </c>
      <c r="C127" s="19">
        <v>3.6308659853232994</v>
      </c>
      <c r="D127" s="19">
        <v>2.7473608369850075</v>
      </c>
      <c r="E127" s="19">
        <v>0.88350514833829186</v>
      </c>
      <c r="F127" s="20">
        <v>0.32158322141181239</v>
      </c>
      <c r="G127" s="22"/>
      <c r="H127" s="19">
        <v>3.0493794963541521</v>
      </c>
      <c r="I127" s="19">
        <v>-0.30201865936914452</v>
      </c>
      <c r="J127" s="20">
        <v>-9.9042660885678216E-2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37"/>
      <c r="FY127" s="19">
        <v>0</v>
      </c>
      <c r="FZ127" s="19">
        <v>0</v>
      </c>
      <c r="GA127" s="19">
        <v>0</v>
      </c>
      <c r="GB127" s="19">
        <v>0</v>
      </c>
      <c r="GC127" s="19">
        <v>0</v>
      </c>
      <c r="GD127" s="19">
        <v>0</v>
      </c>
      <c r="GE127" s="19">
        <v>0</v>
      </c>
      <c r="GF127" s="19">
        <v>0</v>
      </c>
      <c r="GG127" s="19">
        <v>0</v>
      </c>
      <c r="GH127" s="19">
        <v>0</v>
      </c>
      <c r="GI127" s="19">
        <v>0</v>
      </c>
      <c r="GJ127" s="19">
        <v>0</v>
      </c>
      <c r="GK127" s="19">
        <v>0</v>
      </c>
      <c r="GL127" s="19">
        <f>'EDE''s'!C127</f>
        <v>3.6308659853232994</v>
      </c>
      <c r="GM127" s="260"/>
      <c r="GN127" s="260"/>
      <c r="GO127" s="260"/>
      <c r="GP127" s="260"/>
      <c r="GQ127" s="260"/>
      <c r="GR127" s="260"/>
      <c r="GS127" s="260"/>
      <c r="GT127" s="260"/>
    </row>
    <row r="128" spans="1:202" ht="13.8">
      <c r="A128" s="9"/>
      <c r="B128" s="222" t="s">
        <v>44</v>
      </c>
      <c r="C128" s="25">
        <v>47.82187258485591</v>
      </c>
      <c r="D128" s="25">
        <v>39.601277229101811</v>
      </c>
      <c r="E128" s="25">
        <v>8.2205953557540994</v>
      </c>
      <c r="F128" s="26">
        <v>0.20758409654810392</v>
      </c>
      <c r="G128" s="27"/>
      <c r="H128" s="25">
        <v>44.61306507261645</v>
      </c>
      <c r="I128" s="25">
        <v>-5.0117878435146395</v>
      </c>
      <c r="J128" s="26">
        <v>-0.112339016280477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37"/>
      <c r="FY128" s="25">
        <v>0</v>
      </c>
      <c r="FZ128" s="25">
        <v>0</v>
      </c>
      <c r="GA128" s="25">
        <v>0</v>
      </c>
      <c r="GB128" s="25">
        <v>0</v>
      </c>
      <c r="GC128" s="25">
        <v>0</v>
      </c>
      <c r="GD128" s="25">
        <v>0</v>
      </c>
      <c r="GE128" s="25">
        <v>0</v>
      </c>
      <c r="GF128" s="25">
        <v>0</v>
      </c>
      <c r="GG128" s="25">
        <v>0</v>
      </c>
      <c r="GH128" s="25">
        <v>0</v>
      </c>
      <c r="GI128" s="25">
        <v>0</v>
      </c>
      <c r="GJ128" s="25">
        <v>0</v>
      </c>
      <c r="GK128" s="25">
        <v>0</v>
      </c>
      <c r="GL128" s="25">
        <f>'EDE''s'!C128</f>
        <v>47.82187258485591</v>
      </c>
      <c r="GM128" s="260"/>
      <c r="GN128" s="260"/>
      <c r="GO128" s="260"/>
      <c r="GP128" s="260"/>
      <c r="GQ128" s="260"/>
      <c r="GR128" s="260"/>
      <c r="GS128" s="260"/>
      <c r="GT128" s="260"/>
    </row>
    <row r="129" spans="1:202" ht="13.8">
      <c r="A129" s="9"/>
      <c r="B129" s="223" t="s">
        <v>18</v>
      </c>
      <c r="C129" s="19">
        <v>26.987675285191091</v>
      </c>
      <c r="D129" s="19">
        <v>23.621261653840456</v>
      </c>
      <c r="E129" s="19">
        <v>3.3664136313506354</v>
      </c>
      <c r="F129" s="20">
        <v>0.1425162500074719</v>
      </c>
      <c r="G129" s="22"/>
      <c r="H129" s="19">
        <v>28.19573617076701</v>
      </c>
      <c r="I129" s="19">
        <v>-4.5744745169265535</v>
      </c>
      <c r="J129" s="20">
        <v>-0.1622399390184858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37"/>
      <c r="FY129" s="19">
        <v>0</v>
      </c>
      <c r="FZ129" s="19">
        <v>0</v>
      </c>
      <c r="GA129" s="19">
        <v>0</v>
      </c>
      <c r="GB129" s="19">
        <v>0</v>
      </c>
      <c r="GC129" s="19">
        <v>0</v>
      </c>
      <c r="GD129" s="19">
        <v>0</v>
      </c>
      <c r="GE129" s="19">
        <v>0</v>
      </c>
      <c r="GF129" s="19">
        <v>0</v>
      </c>
      <c r="GG129" s="19">
        <v>0</v>
      </c>
      <c r="GH129" s="19">
        <v>0</v>
      </c>
      <c r="GI129" s="19">
        <v>0</v>
      </c>
      <c r="GJ129" s="19">
        <v>0</v>
      </c>
      <c r="GK129" s="19">
        <v>0</v>
      </c>
      <c r="GL129" s="19">
        <f>'EDE''s'!C129</f>
        <v>26.987675285191091</v>
      </c>
      <c r="GM129" s="260"/>
      <c r="GN129" s="260"/>
      <c r="GO129" s="260"/>
      <c r="GP129" s="260"/>
      <c r="GQ129" s="260"/>
      <c r="GR129" s="260"/>
      <c r="GS129" s="260"/>
      <c r="GT129" s="260"/>
    </row>
    <row r="130" spans="1:202" ht="13.8">
      <c r="A130" s="9"/>
      <c r="B130" s="223" t="s">
        <v>19</v>
      </c>
      <c r="C130" s="19">
        <v>7.1307054472161822</v>
      </c>
      <c r="D130" s="19">
        <v>6.3596442363377186</v>
      </c>
      <c r="E130" s="19">
        <v>0.77106121087846358</v>
      </c>
      <c r="F130" s="20">
        <v>0.12124282148878329</v>
      </c>
      <c r="G130" s="22"/>
      <c r="H130" s="19">
        <v>7.9544414568170732</v>
      </c>
      <c r="I130" s="19">
        <v>-1.5947972204793546</v>
      </c>
      <c r="J130" s="20">
        <v>-0.20049141465647344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37"/>
      <c r="FY130" s="19">
        <v>0</v>
      </c>
      <c r="FZ130" s="19">
        <v>0</v>
      </c>
      <c r="GA130" s="19">
        <v>0</v>
      </c>
      <c r="GB130" s="19">
        <v>0</v>
      </c>
      <c r="GC130" s="19">
        <v>0</v>
      </c>
      <c r="GD130" s="19">
        <v>0</v>
      </c>
      <c r="GE130" s="19">
        <v>0</v>
      </c>
      <c r="GF130" s="19">
        <v>0</v>
      </c>
      <c r="GG130" s="19">
        <v>0</v>
      </c>
      <c r="GH130" s="19">
        <v>0</v>
      </c>
      <c r="GI130" s="19">
        <v>0</v>
      </c>
      <c r="GJ130" s="19">
        <v>0</v>
      </c>
      <c r="GK130" s="19">
        <v>0</v>
      </c>
      <c r="GL130" s="19">
        <f>'EDE''s'!C130</f>
        <v>7.1307054472161822</v>
      </c>
      <c r="GM130" s="260"/>
      <c r="GN130" s="260"/>
      <c r="GO130" s="260"/>
      <c r="GP130" s="260"/>
      <c r="GQ130" s="260"/>
      <c r="GR130" s="260"/>
      <c r="GS130" s="260"/>
      <c r="GT130" s="260"/>
    </row>
    <row r="131" spans="1:202" ht="13.8">
      <c r="A131" s="9"/>
      <c r="B131" s="223" t="s">
        <v>20</v>
      </c>
      <c r="C131" s="19">
        <v>13.703491852448639</v>
      </c>
      <c r="D131" s="19">
        <v>9.6203713389236398</v>
      </c>
      <c r="E131" s="19">
        <v>4.0831205135249995</v>
      </c>
      <c r="F131" s="20">
        <v>0.42442441873369857</v>
      </c>
      <c r="G131" s="22"/>
      <c r="H131" s="19">
        <v>8.4628874450323703</v>
      </c>
      <c r="I131" s="19">
        <v>1.1574838938912695</v>
      </c>
      <c r="J131" s="20">
        <v>0.13677174621655885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37"/>
      <c r="FY131" s="19">
        <v>0</v>
      </c>
      <c r="FZ131" s="19">
        <v>0</v>
      </c>
      <c r="GA131" s="19">
        <v>0</v>
      </c>
      <c r="GB131" s="19">
        <v>0</v>
      </c>
      <c r="GC131" s="19">
        <v>0</v>
      </c>
      <c r="GD131" s="19">
        <v>0</v>
      </c>
      <c r="GE131" s="19">
        <v>0</v>
      </c>
      <c r="GF131" s="19">
        <v>0</v>
      </c>
      <c r="GG131" s="19">
        <v>0</v>
      </c>
      <c r="GH131" s="19">
        <v>0</v>
      </c>
      <c r="GI131" s="19">
        <v>0</v>
      </c>
      <c r="GJ131" s="19">
        <v>0</v>
      </c>
      <c r="GK131" s="19">
        <v>0</v>
      </c>
      <c r="GL131" s="19">
        <f>'EDE''s'!C131</f>
        <v>13.703491852448639</v>
      </c>
      <c r="GM131" s="260"/>
      <c r="GN131" s="260"/>
      <c r="GO131" s="260"/>
      <c r="GP131" s="260"/>
      <c r="GQ131" s="260"/>
      <c r="GR131" s="260"/>
      <c r="GS131" s="260"/>
      <c r="GT131" s="260"/>
    </row>
    <row r="132" spans="1:202" ht="13.8">
      <c r="A132" s="9"/>
      <c r="B132" s="222" t="s">
        <v>45</v>
      </c>
      <c r="C132" s="25">
        <v>24.277265730688622</v>
      </c>
      <c r="D132" s="25">
        <v>20.510389764673146</v>
      </c>
      <c r="E132" s="25">
        <v>3.7668759660154763</v>
      </c>
      <c r="F132" s="26">
        <v>0.18365696650501975</v>
      </c>
      <c r="G132" s="27"/>
      <c r="H132" s="25">
        <v>18.37992467945659</v>
      </c>
      <c r="I132" s="25">
        <v>2.1304650852165565</v>
      </c>
      <c r="J132" s="26">
        <v>0.1159126123948591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1.8255531886923559</v>
      </c>
      <c r="FX132" s="37"/>
      <c r="FY132" s="25">
        <v>0</v>
      </c>
      <c r="FZ132" s="25">
        <v>0</v>
      </c>
      <c r="GA132" s="25">
        <v>0</v>
      </c>
      <c r="GB132" s="25">
        <v>0</v>
      </c>
      <c r="GC132" s="25">
        <v>0</v>
      </c>
      <c r="GD132" s="25">
        <v>0</v>
      </c>
      <c r="GE132" s="25">
        <v>0</v>
      </c>
      <c r="GF132" s="25">
        <v>0</v>
      </c>
      <c r="GG132" s="25">
        <v>0</v>
      </c>
      <c r="GH132" s="25">
        <v>0</v>
      </c>
      <c r="GI132" s="25">
        <v>0</v>
      </c>
      <c r="GJ132" s="25">
        <v>0</v>
      </c>
      <c r="GK132" s="25">
        <v>0</v>
      </c>
      <c r="GL132" s="25">
        <f>'EDE''s'!C132</f>
        <v>24.277265730688622</v>
      </c>
      <c r="GM132" s="260"/>
      <c r="GN132" s="260"/>
      <c r="GO132" s="260"/>
      <c r="GP132" s="260"/>
      <c r="GQ132" s="260"/>
      <c r="GR132" s="260"/>
      <c r="GS132" s="260"/>
      <c r="GT132" s="260"/>
    </row>
    <row r="133" spans="1:202" ht="13.8">
      <c r="A133" s="9"/>
      <c r="B133" s="223" t="s">
        <v>18</v>
      </c>
      <c r="C133" s="19">
        <v>9.1640466073199871</v>
      </c>
      <c r="D133" s="19">
        <v>4.7774811625331219</v>
      </c>
      <c r="E133" s="19">
        <v>4.3865654447868652</v>
      </c>
      <c r="F133" s="20">
        <v>0.91817535131023209</v>
      </c>
      <c r="G133" s="22"/>
      <c r="H133" s="19">
        <v>4.2159125218150368</v>
      </c>
      <c r="I133" s="19">
        <v>0.5615686407180851</v>
      </c>
      <c r="J133" s="20">
        <v>0.13320215678391692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37"/>
      <c r="FY133" s="19">
        <v>0</v>
      </c>
      <c r="FZ133" s="19">
        <v>0</v>
      </c>
      <c r="GA133" s="19">
        <v>0</v>
      </c>
      <c r="GB133" s="19">
        <v>0</v>
      </c>
      <c r="GC133" s="19">
        <v>0</v>
      </c>
      <c r="GD133" s="19">
        <v>0</v>
      </c>
      <c r="GE133" s="19">
        <v>0</v>
      </c>
      <c r="GF133" s="19">
        <v>0</v>
      </c>
      <c r="GG133" s="19">
        <v>0</v>
      </c>
      <c r="GH133" s="19">
        <v>0</v>
      </c>
      <c r="GI133" s="19">
        <v>0</v>
      </c>
      <c r="GJ133" s="19">
        <v>0</v>
      </c>
      <c r="GK133" s="19">
        <v>0</v>
      </c>
      <c r="GL133" s="19">
        <f>'EDE''s'!C133</f>
        <v>9.1640466073199871</v>
      </c>
      <c r="GM133" s="260"/>
      <c r="GN133" s="260"/>
      <c r="GO133" s="260"/>
      <c r="GP133" s="260"/>
      <c r="GQ133" s="260"/>
      <c r="GR133" s="260"/>
      <c r="GS133" s="260"/>
      <c r="GT133" s="260"/>
    </row>
    <row r="134" spans="1:202" ht="13.8">
      <c r="A134" s="9"/>
      <c r="B134" s="223" t="s">
        <v>19</v>
      </c>
      <c r="C134" s="19">
        <v>11.313601453390936</v>
      </c>
      <c r="D134" s="19">
        <v>9.9696293920854391</v>
      </c>
      <c r="E134" s="19">
        <v>1.3439720613054966</v>
      </c>
      <c r="F134" s="20">
        <v>0.13480662203676616</v>
      </c>
      <c r="G134" s="22"/>
      <c r="H134" s="19">
        <v>6.1855920726401186</v>
      </c>
      <c r="I134" s="19">
        <v>3.7840373194453205</v>
      </c>
      <c r="J134" s="20">
        <v>0.61175022132201928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37"/>
      <c r="FY134" s="19">
        <v>0</v>
      </c>
      <c r="FZ134" s="19">
        <v>0</v>
      </c>
      <c r="GA134" s="19">
        <v>0</v>
      </c>
      <c r="GB134" s="19">
        <v>0</v>
      </c>
      <c r="GC134" s="19">
        <v>0</v>
      </c>
      <c r="GD134" s="19">
        <v>0</v>
      </c>
      <c r="GE134" s="19">
        <v>0</v>
      </c>
      <c r="GF134" s="19">
        <v>0</v>
      </c>
      <c r="GG134" s="19">
        <v>0</v>
      </c>
      <c r="GH134" s="19">
        <v>0</v>
      </c>
      <c r="GI134" s="19">
        <v>0</v>
      </c>
      <c r="GJ134" s="19">
        <v>0</v>
      </c>
      <c r="GK134" s="19">
        <v>0</v>
      </c>
      <c r="GL134" s="19">
        <f>'EDE''s'!C134</f>
        <v>11.313601453390936</v>
      </c>
      <c r="GM134" s="260"/>
      <c r="GN134" s="260"/>
      <c r="GO134" s="260"/>
      <c r="GP134" s="260"/>
      <c r="GQ134" s="260"/>
      <c r="GR134" s="260"/>
      <c r="GS134" s="260"/>
      <c r="GT134" s="260"/>
    </row>
    <row r="135" spans="1:202" ht="13.8">
      <c r="A135" s="9"/>
      <c r="B135" s="223" t="s">
        <v>20</v>
      </c>
      <c r="C135" s="19">
        <v>3.799617669977696</v>
      </c>
      <c r="D135" s="19">
        <v>5.7632792100545895</v>
      </c>
      <c r="E135" s="19">
        <v>-1.9636615400768935</v>
      </c>
      <c r="F135" s="20">
        <v>-0.34071948772690014</v>
      </c>
      <c r="G135" s="22"/>
      <c r="H135" s="19">
        <v>7.9784200850014368</v>
      </c>
      <c r="I135" s="19">
        <v>-2.2151408749468473</v>
      </c>
      <c r="J135" s="20">
        <v>-0.27764154448461187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0.37082797270517376</v>
      </c>
      <c r="FX135" s="37"/>
      <c r="FY135" s="19">
        <v>0</v>
      </c>
      <c r="FZ135" s="19">
        <v>0</v>
      </c>
      <c r="GA135" s="19">
        <v>0</v>
      </c>
      <c r="GB135" s="19">
        <v>0</v>
      </c>
      <c r="GC135" s="19">
        <v>0</v>
      </c>
      <c r="GD135" s="19">
        <v>0</v>
      </c>
      <c r="GE135" s="19">
        <v>0</v>
      </c>
      <c r="GF135" s="19">
        <v>0</v>
      </c>
      <c r="GG135" s="19">
        <v>0</v>
      </c>
      <c r="GH135" s="19">
        <v>0</v>
      </c>
      <c r="GI135" s="19">
        <v>0</v>
      </c>
      <c r="GJ135" s="19">
        <v>0</v>
      </c>
      <c r="GK135" s="19">
        <v>0</v>
      </c>
      <c r="GL135" s="19">
        <f>'EDE''s'!C135</f>
        <v>3.799617669977696</v>
      </c>
      <c r="GM135" s="260"/>
      <c r="GN135" s="260"/>
      <c r="GO135" s="260"/>
      <c r="GP135" s="260"/>
      <c r="GQ135" s="260"/>
      <c r="GR135" s="260"/>
      <c r="GS135" s="260"/>
      <c r="GT135" s="260"/>
    </row>
    <row r="136" spans="1:202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 s="37"/>
      <c r="FY136" s="268"/>
      <c r="FZ136" s="268"/>
      <c r="GA136" s="268"/>
      <c r="GB136" s="268"/>
      <c r="GC136" s="268"/>
      <c r="GD136" s="268"/>
      <c r="GE136" s="268"/>
      <c r="GF136" s="268"/>
      <c r="GG136" s="268"/>
      <c r="GH136" s="268"/>
      <c r="GI136" s="268"/>
      <c r="GJ136" s="267"/>
      <c r="GK136" s="267"/>
      <c r="GL136" s="267"/>
      <c r="GM136" s="260"/>
      <c r="GN136" s="260"/>
      <c r="GO136" s="260"/>
      <c r="GP136" s="260"/>
      <c r="GQ136" s="260"/>
      <c r="GR136" s="260"/>
      <c r="GS136" s="260"/>
      <c r="GT136" s="260"/>
    </row>
    <row r="137" spans="1:202" ht="13.8">
      <c r="A137" s="9"/>
      <c r="B137" s="34" t="s">
        <v>265</v>
      </c>
      <c r="C137" s="25">
        <v>4.8160566152193001</v>
      </c>
      <c r="D137" s="25">
        <v>9.5429062928567205</v>
      </c>
      <c r="E137" s="25">
        <v>-4.7268496776374205</v>
      </c>
      <c r="F137" s="26">
        <v>-0.49532600788249093</v>
      </c>
      <c r="G137" s="27"/>
      <c r="H137" s="25">
        <v>50.846171349617187</v>
      </c>
      <c r="I137" s="25">
        <v>-41.303265056760466</v>
      </c>
      <c r="J137" s="26">
        <v>-0.81231809515725573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37"/>
      <c r="FY137" s="25">
        <v>0</v>
      </c>
      <c r="FZ137" s="25">
        <v>0</v>
      </c>
      <c r="GA137" s="25">
        <v>0</v>
      </c>
      <c r="GB137" s="25">
        <v>0</v>
      </c>
      <c r="GC137" s="25">
        <v>0</v>
      </c>
      <c r="GD137" s="25">
        <v>0</v>
      </c>
      <c r="GE137" s="25">
        <v>0</v>
      </c>
      <c r="GF137" s="25">
        <v>0</v>
      </c>
      <c r="GG137" s="25">
        <v>0</v>
      </c>
      <c r="GH137" s="25">
        <v>0</v>
      </c>
      <c r="GI137" s="25">
        <v>0</v>
      </c>
      <c r="GJ137" s="25">
        <v>0</v>
      </c>
      <c r="GK137" s="25">
        <v>0</v>
      </c>
      <c r="GL137" s="25">
        <f>'EDE''s'!C137</f>
        <v>4.8160566152193001</v>
      </c>
      <c r="GM137" s="260"/>
      <c r="GN137" s="260"/>
      <c r="GO137" s="260"/>
      <c r="GP137" s="260"/>
      <c r="GQ137" s="260"/>
      <c r="GR137" s="260"/>
      <c r="GS137" s="260"/>
      <c r="GT137" s="260"/>
    </row>
    <row r="138" spans="1:202" ht="13.8">
      <c r="A138" s="9"/>
      <c r="B138" s="18" t="s">
        <v>18</v>
      </c>
      <c r="C138" s="19">
        <v>3.3380126560104904</v>
      </c>
      <c r="D138" s="19">
        <v>6.7343791247799656</v>
      </c>
      <c r="E138" s="19">
        <v>-3.3963664687694752</v>
      </c>
      <c r="F138" s="20">
        <v>-0.5043325310082607</v>
      </c>
      <c r="G138" s="22"/>
      <c r="H138" s="19">
        <v>11.397446763450052</v>
      </c>
      <c r="I138" s="19">
        <v>-4.6630676386700864</v>
      </c>
      <c r="J138" s="20">
        <v>-0.40913265360658352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37"/>
      <c r="FY138" s="19">
        <v>0</v>
      </c>
      <c r="FZ138" s="19">
        <v>0</v>
      </c>
      <c r="GA138" s="19">
        <v>0</v>
      </c>
      <c r="GB138" s="19">
        <v>0</v>
      </c>
      <c r="GC138" s="19">
        <v>0</v>
      </c>
      <c r="GD138" s="19">
        <v>0</v>
      </c>
      <c r="GE138" s="19">
        <v>0</v>
      </c>
      <c r="GF138" s="19">
        <v>0</v>
      </c>
      <c r="GG138" s="19">
        <v>0</v>
      </c>
      <c r="GH138" s="19">
        <v>0</v>
      </c>
      <c r="GI138" s="19">
        <v>0</v>
      </c>
      <c r="GJ138" s="19">
        <v>0</v>
      </c>
      <c r="GK138" s="19">
        <v>0</v>
      </c>
      <c r="GL138" s="19">
        <f>'EDE''s'!C138</f>
        <v>3.3380126560104904</v>
      </c>
      <c r="GM138" s="260"/>
      <c r="GN138" s="260"/>
      <c r="GO138" s="260"/>
      <c r="GP138" s="260"/>
      <c r="GQ138" s="260"/>
      <c r="GR138" s="260"/>
      <c r="GS138" s="260"/>
      <c r="GT138" s="260"/>
    </row>
    <row r="139" spans="1:202" ht="13.8">
      <c r="A139" s="9"/>
      <c r="B139" s="18" t="s">
        <v>19</v>
      </c>
      <c r="C139" s="19">
        <v>0.76980762817044868</v>
      </c>
      <c r="D139" s="19">
        <v>1.8325509422245181</v>
      </c>
      <c r="E139" s="19">
        <v>-1.0627433140540694</v>
      </c>
      <c r="F139" s="20">
        <v>-0.5799256596730753</v>
      </c>
      <c r="G139" s="22"/>
      <c r="H139" s="19">
        <v>12.826593407856272</v>
      </c>
      <c r="I139" s="19">
        <v>-10.994042465631754</v>
      </c>
      <c r="J139" s="20">
        <v>-0.85712878829525518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37"/>
      <c r="FY139" s="19">
        <v>0</v>
      </c>
      <c r="FZ139" s="19">
        <v>0</v>
      </c>
      <c r="GA139" s="19">
        <v>0</v>
      </c>
      <c r="GB139" s="19">
        <v>0</v>
      </c>
      <c r="GC139" s="19">
        <v>0</v>
      </c>
      <c r="GD139" s="19">
        <v>0</v>
      </c>
      <c r="GE139" s="19">
        <v>0</v>
      </c>
      <c r="GF139" s="19">
        <v>0</v>
      </c>
      <c r="GG139" s="19">
        <v>0</v>
      </c>
      <c r="GH139" s="19">
        <v>0</v>
      </c>
      <c r="GI139" s="19">
        <v>0</v>
      </c>
      <c r="GJ139" s="19">
        <v>0</v>
      </c>
      <c r="GK139" s="19">
        <v>0</v>
      </c>
      <c r="GL139" s="19">
        <f>'EDE''s'!C139</f>
        <v>0.76980762817044868</v>
      </c>
      <c r="GM139" s="260"/>
      <c r="GN139" s="260"/>
      <c r="GO139" s="260"/>
      <c r="GP139" s="260"/>
      <c r="GQ139" s="260"/>
      <c r="GR139" s="260"/>
      <c r="GS139" s="260"/>
      <c r="GT139" s="260"/>
    </row>
    <row r="140" spans="1:202" ht="13.8">
      <c r="A140" s="9"/>
      <c r="B140" s="18" t="s">
        <v>20</v>
      </c>
      <c r="C140" s="19">
        <v>0.70823633103836059</v>
      </c>
      <c r="D140" s="19">
        <v>0.97597622585223842</v>
      </c>
      <c r="E140" s="19">
        <v>-0.26773989481387783</v>
      </c>
      <c r="F140" s="20">
        <v>-0.2743303450656116</v>
      </c>
      <c r="G140" s="22"/>
      <c r="H140" s="19">
        <v>26.622131178310859</v>
      </c>
      <c r="I140" s="19">
        <v>-25.64615495245862</v>
      </c>
      <c r="J140" s="20">
        <v>-0.96333966580979924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37"/>
      <c r="FY140" s="19">
        <v>0</v>
      </c>
      <c r="FZ140" s="19">
        <v>0</v>
      </c>
      <c r="GA140" s="19">
        <v>0</v>
      </c>
      <c r="GB140" s="19">
        <v>0</v>
      </c>
      <c r="GC140" s="19">
        <v>0</v>
      </c>
      <c r="GD140" s="19">
        <v>0</v>
      </c>
      <c r="GE140" s="19">
        <v>0</v>
      </c>
      <c r="GF140" s="19">
        <v>0</v>
      </c>
      <c r="GG140" s="19">
        <v>0</v>
      </c>
      <c r="GH140" s="19">
        <v>0</v>
      </c>
      <c r="GI140" s="19">
        <v>0</v>
      </c>
      <c r="GJ140" s="19">
        <v>0</v>
      </c>
      <c r="GK140" s="19">
        <v>0</v>
      </c>
      <c r="GL140" s="19">
        <f>'EDE''s'!C140</f>
        <v>0.70823633103836059</v>
      </c>
      <c r="GM140" s="260"/>
      <c r="GN140" s="260"/>
      <c r="GO140" s="260"/>
      <c r="GP140" s="260"/>
      <c r="GQ140" s="260"/>
      <c r="GR140" s="260"/>
      <c r="GS140" s="260"/>
      <c r="GT140" s="260"/>
    </row>
    <row r="141" spans="1:202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 s="37"/>
      <c r="FY141" s="268"/>
      <c r="FZ141" s="268"/>
      <c r="GA141" s="268"/>
      <c r="GB141" s="268"/>
      <c r="GC141" s="268"/>
      <c r="GD141" s="268"/>
      <c r="GE141" s="268"/>
      <c r="GF141" s="268"/>
      <c r="GG141" s="268"/>
      <c r="GH141" s="268"/>
      <c r="GI141" s="268"/>
      <c r="GJ141" s="267"/>
      <c r="GK141" s="267"/>
      <c r="GL141" s="267"/>
      <c r="GM141" s="260"/>
      <c r="GN141" s="260"/>
      <c r="GO141" s="260"/>
      <c r="GP141" s="260"/>
      <c r="GQ141" s="260"/>
      <c r="GR141" s="260"/>
      <c r="GS141" s="260"/>
      <c r="GT141" s="260"/>
    </row>
    <row r="142" spans="1:202" ht="13.8">
      <c r="A142" s="9"/>
      <c r="B142" s="34" t="s">
        <v>46</v>
      </c>
      <c r="C142" s="25">
        <v>145.61007042379347</v>
      </c>
      <c r="D142" s="25">
        <v>113.06847050501536</v>
      </c>
      <c r="E142" s="25">
        <v>32.541599918778118</v>
      </c>
      <c r="F142" s="26">
        <v>0.28780436998424486</v>
      </c>
      <c r="G142" s="27"/>
      <c r="H142" s="25">
        <v>176.83335459783149</v>
      </c>
      <c r="I142" s="25">
        <v>-63.764884092816132</v>
      </c>
      <c r="J142" s="26">
        <v>-0.36059308063139622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37"/>
      <c r="FY142" s="25">
        <v>0</v>
      </c>
      <c r="FZ142" s="25">
        <v>0</v>
      </c>
      <c r="GA142" s="25">
        <v>0</v>
      </c>
      <c r="GB142" s="25">
        <v>0</v>
      </c>
      <c r="GC142" s="25">
        <v>0</v>
      </c>
      <c r="GD142" s="25">
        <v>0</v>
      </c>
      <c r="GE142" s="25">
        <v>0</v>
      </c>
      <c r="GF142" s="25">
        <v>0</v>
      </c>
      <c r="GG142" s="25">
        <v>0</v>
      </c>
      <c r="GH142" s="25">
        <v>0</v>
      </c>
      <c r="GI142" s="25">
        <v>0</v>
      </c>
      <c r="GJ142" s="25">
        <v>0</v>
      </c>
      <c r="GK142" s="25">
        <v>0</v>
      </c>
      <c r="GL142" s="25">
        <f>'EDE''s'!C142</f>
        <v>145.61007042379347</v>
      </c>
      <c r="GM142" s="260"/>
      <c r="GN142" s="260"/>
      <c r="GO142" s="260"/>
      <c r="GP142" s="260"/>
      <c r="GQ142" s="260"/>
      <c r="GR142" s="260"/>
      <c r="GS142" s="260"/>
      <c r="GT142" s="260"/>
    </row>
    <row r="143" spans="1:202" ht="13.8">
      <c r="A143" s="9"/>
      <c r="B143" s="18" t="s">
        <v>18</v>
      </c>
      <c r="C143" s="19">
        <v>60.640557518457619</v>
      </c>
      <c r="D143" s="19">
        <v>49.178813835305988</v>
      </c>
      <c r="E143" s="19">
        <v>11.461743683151632</v>
      </c>
      <c r="F143" s="20">
        <v>0.23306262980509557</v>
      </c>
      <c r="G143" s="22"/>
      <c r="H143" s="19">
        <v>81.407846473002607</v>
      </c>
      <c r="I143" s="19">
        <v>-32.229032637696619</v>
      </c>
      <c r="J143" s="20">
        <v>-0.39589589989196899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37"/>
      <c r="FY143" s="19">
        <v>0</v>
      </c>
      <c r="FZ143" s="19">
        <v>0</v>
      </c>
      <c r="GA143" s="19">
        <v>0</v>
      </c>
      <c r="GB143" s="19">
        <v>0</v>
      </c>
      <c r="GC143" s="19">
        <v>0</v>
      </c>
      <c r="GD143" s="19">
        <v>0</v>
      </c>
      <c r="GE143" s="19">
        <v>0</v>
      </c>
      <c r="GF143" s="19">
        <v>0</v>
      </c>
      <c r="GG143" s="19">
        <v>0</v>
      </c>
      <c r="GH143" s="19">
        <v>0</v>
      </c>
      <c r="GI143" s="19">
        <v>0</v>
      </c>
      <c r="GJ143" s="19">
        <v>0</v>
      </c>
      <c r="GK143" s="19">
        <v>0</v>
      </c>
      <c r="GL143" s="19">
        <f>'EDE''s'!C143</f>
        <v>60.640557518457619</v>
      </c>
      <c r="GM143" s="260"/>
      <c r="GN143" s="260"/>
      <c r="GO143" s="260"/>
      <c r="GP143" s="260"/>
      <c r="GQ143" s="260"/>
      <c r="GR143" s="260"/>
      <c r="GS143" s="260"/>
      <c r="GT143" s="260"/>
    </row>
    <row r="144" spans="1:202" ht="13.8">
      <c r="A144" s="9"/>
      <c r="B144" s="18" t="s">
        <v>19</v>
      </c>
      <c r="C144" s="19">
        <v>31.193383296181842</v>
      </c>
      <c r="D144" s="19">
        <v>21.838502055351956</v>
      </c>
      <c r="E144" s="19">
        <v>9.3548812408298865</v>
      </c>
      <c r="F144" s="20">
        <v>0.42836643360973048</v>
      </c>
      <c r="G144" s="22"/>
      <c r="H144" s="19">
        <v>48.742466332384573</v>
      </c>
      <c r="I144" s="19">
        <v>-26.903964277032618</v>
      </c>
      <c r="J144" s="20">
        <v>-0.55196148864460681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37"/>
      <c r="FY144" s="19">
        <v>0</v>
      </c>
      <c r="FZ144" s="19">
        <v>0</v>
      </c>
      <c r="GA144" s="19">
        <v>0</v>
      </c>
      <c r="GB144" s="19">
        <v>0</v>
      </c>
      <c r="GC144" s="19">
        <v>0</v>
      </c>
      <c r="GD144" s="19">
        <v>0</v>
      </c>
      <c r="GE144" s="19">
        <v>0</v>
      </c>
      <c r="GF144" s="19">
        <v>0</v>
      </c>
      <c r="GG144" s="19">
        <v>0</v>
      </c>
      <c r="GH144" s="19">
        <v>0</v>
      </c>
      <c r="GI144" s="19">
        <v>0</v>
      </c>
      <c r="GJ144" s="19">
        <v>0</v>
      </c>
      <c r="GK144" s="19">
        <v>0</v>
      </c>
      <c r="GL144" s="19">
        <f>'EDE''s'!C144</f>
        <v>31.193383296181842</v>
      </c>
      <c r="GM144" s="260"/>
      <c r="GN144" s="260"/>
      <c r="GO144" s="260"/>
      <c r="GP144" s="260"/>
      <c r="GQ144" s="260"/>
      <c r="GR144" s="260"/>
      <c r="GS144" s="260"/>
      <c r="GT144" s="260"/>
    </row>
    <row r="145" spans="1:202" ht="13.8">
      <c r="A145" s="9"/>
      <c r="B145" s="18" t="s">
        <v>20</v>
      </c>
      <c r="C145" s="19">
        <v>53.776129609154005</v>
      </c>
      <c r="D145" s="19">
        <v>42.051154614357408</v>
      </c>
      <c r="E145" s="19">
        <v>11.724974994796597</v>
      </c>
      <c r="F145" s="20">
        <v>0.27882646986328818</v>
      </c>
      <c r="G145" s="22"/>
      <c r="H145" s="19">
        <v>46.683041792444328</v>
      </c>
      <c r="I145" s="19">
        <v>-4.6318871780869202</v>
      </c>
      <c r="J145" s="20">
        <v>-9.9219909419796914E-2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37"/>
      <c r="FY145" s="19">
        <v>0</v>
      </c>
      <c r="FZ145" s="19">
        <v>0</v>
      </c>
      <c r="GA145" s="19">
        <v>0</v>
      </c>
      <c r="GB145" s="19">
        <v>0</v>
      </c>
      <c r="GC145" s="19">
        <v>0</v>
      </c>
      <c r="GD145" s="19">
        <v>0</v>
      </c>
      <c r="GE145" s="19">
        <v>0</v>
      </c>
      <c r="GF145" s="19">
        <v>0</v>
      </c>
      <c r="GG145" s="19">
        <v>0</v>
      </c>
      <c r="GH145" s="19">
        <v>0</v>
      </c>
      <c r="GI145" s="19">
        <v>0</v>
      </c>
      <c r="GJ145" s="19">
        <v>0</v>
      </c>
      <c r="GK145" s="19">
        <v>0</v>
      </c>
      <c r="GL145" s="19">
        <f>'EDE''s'!C145</f>
        <v>53.776129609154005</v>
      </c>
      <c r="GM145" s="260"/>
      <c r="GN145" s="260"/>
      <c r="GO145" s="260"/>
      <c r="GP145" s="260"/>
      <c r="GQ145" s="260"/>
      <c r="GR145" s="260"/>
      <c r="GS145" s="260"/>
      <c r="GT145" s="260"/>
    </row>
    <row r="146" spans="1:202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 s="37"/>
      <c r="FY146" s="268"/>
      <c r="FZ146" s="268"/>
      <c r="GA146" s="268"/>
      <c r="GB146" s="268"/>
      <c r="GC146" s="268"/>
      <c r="GD146" s="268"/>
      <c r="GE146" s="268"/>
      <c r="GF146" s="268"/>
      <c r="GG146" s="268"/>
      <c r="GH146" s="268"/>
      <c r="GI146" s="268"/>
      <c r="GJ146" s="267"/>
      <c r="GK146" s="267"/>
      <c r="GL146" s="267"/>
      <c r="GM146" s="260"/>
      <c r="GN146" s="260"/>
      <c r="GO146" s="260"/>
      <c r="GP146" s="260"/>
      <c r="GQ146" s="260"/>
      <c r="GR146" s="260"/>
      <c r="GS146" s="260"/>
      <c r="GT146" s="260"/>
    </row>
    <row r="147" spans="1:202" ht="13.8">
      <c r="A147" s="9"/>
      <c r="B147" s="34" t="s">
        <v>47</v>
      </c>
      <c r="C147" s="25">
        <v>5493.6626439716129</v>
      </c>
      <c r="D147" s="25">
        <v>5416.1804504912534</v>
      </c>
      <c r="E147" s="25">
        <v>77.482193480359456</v>
      </c>
      <c r="F147" s="26">
        <v>1.4305689071591353E-2</v>
      </c>
      <c r="G147" s="27"/>
      <c r="H147" s="25">
        <v>5193.2108133244747</v>
      </c>
      <c r="I147" s="25">
        <v>222.96963716677874</v>
      </c>
      <c r="J147" s="26">
        <v>4.2934832646249338E-2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371.56769429001292</v>
      </c>
      <c r="FL147" s="25">
        <v>363.28198743123829</v>
      </c>
      <c r="FM147" s="25">
        <v>273.58164258663237</v>
      </c>
      <c r="FN147" s="25">
        <v>458.87501954221284</v>
      </c>
      <c r="FO147" s="25">
        <v>375.32264687773892</v>
      </c>
      <c r="FP147" s="25">
        <v>533.46977715660773</v>
      </c>
      <c r="FQ147" s="25">
        <v>514.26827249926339</v>
      </c>
      <c r="FR147" s="25">
        <v>484.16670912959921</v>
      </c>
      <c r="FS147" s="25">
        <v>593.32223481652659</v>
      </c>
      <c r="FT147" s="25">
        <v>460.9370729367684</v>
      </c>
      <c r="FU147" s="25">
        <v>553.81891206563</v>
      </c>
      <c r="FV147" s="25">
        <v>432.27941241073063</v>
      </c>
      <c r="FW147" s="25">
        <v>450.33895651866533</v>
      </c>
      <c r="FX147" s="37"/>
      <c r="FY147" s="25">
        <v>0</v>
      </c>
      <c r="FZ147" s="25">
        <v>0</v>
      </c>
      <c r="GA147" s="25">
        <v>0</v>
      </c>
      <c r="GB147" s="25">
        <v>0</v>
      </c>
      <c r="GC147" s="25">
        <v>3547.9300675979916</v>
      </c>
      <c r="GD147" s="25">
        <v>4094.454400251755</v>
      </c>
      <c r="GE147" s="25">
        <v>4469.13141</v>
      </c>
      <c r="GF147" s="25">
        <v>4171.7211094165505</v>
      </c>
      <c r="GG147" s="25">
        <v>4096.0757540402001</v>
      </c>
      <c r="GH147" s="25">
        <v>3704.9365245358413</v>
      </c>
      <c r="GI147" s="25">
        <v>3904.3990908495607</v>
      </c>
      <c r="GJ147" s="25">
        <v>3658.7043542002343</v>
      </c>
      <c r="GK147" s="25">
        <v>4104.1447107437234</v>
      </c>
      <c r="GL147" s="25">
        <f>'EDE''s'!C147</f>
        <v>5493.6626439716129</v>
      </c>
      <c r="GM147" s="260"/>
      <c r="GN147" s="260"/>
      <c r="GO147" s="260"/>
      <c r="GP147" s="260"/>
      <c r="GQ147" s="260"/>
      <c r="GR147" s="260"/>
      <c r="GS147" s="260"/>
      <c r="GT147" s="260"/>
    </row>
    <row r="148" spans="1:202" ht="13.8">
      <c r="A148" s="9"/>
      <c r="B148" s="18" t="s">
        <v>18</v>
      </c>
      <c r="C148" s="19">
        <v>1116.6263923675772</v>
      </c>
      <c r="D148" s="19">
        <v>1091.6763253735403</v>
      </c>
      <c r="E148" s="19">
        <v>24.950066994036888</v>
      </c>
      <c r="F148" s="20">
        <v>2.2854820988720895E-2</v>
      </c>
      <c r="G148" s="22"/>
      <c r="H148" s="19">
        <v>1051.3370506304632</v>
      </c>
      <c r="I148" s="19">
        <v>40.339274743077112</v>
      </c>
      <c r="J148" s="20">
        <v>3.8369497887367855E-2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78.26374155000002</v>
      </c>
      <c r="FM148" s="19">
        <v>39.075495426110024</v>
      </c>
      <c r="FN148" s="19">
        <v>105.49054557486403</v>
      </c>
      <c r="FO148" s="19">
        <v>88.648866956218967</v>
      </c>
      <c r="FP148" s="19">
        <v>118.86694378593302</v>
      </c>
      <c r="FQ148" s="19">
        <v>112.34048338329103</v>
      </c>
      <c r="FR148" s="19">
        <v>101.138045907199</v>
      </c>
      <c r="FS148" s="19">
        <v>123.03549791490099</v>
      </c>
      <c r="FT148" s="19">
        <v>79.40172396686205</v>
      </c>
      <c r="FU148" s="19">
        <v>113.37980129079995</v>
      </c>
      <c r="FV148" s="19">
        <v>73.877701286099011</v>
      </c>
      <c r="FW148" s="19">
        <v>83.107545325299043</v>
      </c>
      <c r="FX148" s="37"/>
      <c r="FY148" s="19">
        <v>0</v>
      </c>
      <c r="FZ148" s="19">
        <v>0</v>
      </c>
      <c r="GA148" s="19">
        <v>0</v>
      </c>
      <c r="GB148" s="19">
        <v>0</v>
      </c>
      <c r="GC148" s="19">
        <v>1284.3813802717771</v>
      </c>
      <c r="GD148" s="19">
        <v>1417.492</v>
      </c>
      <c r="GE148" s="19">
        <v>1459.0955999999996</v>
      </c>
      <c r="GF148" s="19">
        <v>1274.7099999999998</v>
      </c>
      <c r="GG148" s="19">
        <v>1218.6011300000009</v>
      </c>
      <c r="GH148" s="19">
        <v>995.12130596799943</v>
      </c>
      <c r="GI148" s="19">
        <v>1094.1591426844398</v>
      </c>
      <c r="GJ148" s="19">
        <v>1125.9716204890606</v>
      </c>
      <c r="GK148" s="19">
        <v>1361.3282689952084</v>
      </c>
      <c r="GL148" s="19">
        <f>'EDE''s'!C148</f>
        <v>1116.6263923675772</v>
      </c>
      <c r="GM148" s="260"/>
      <c r="GN148" s="260"/>
      <c r="GO148" s="260"/>
      <c r="GP148" s="260"/>
      <c r="GQ148" s="260"/>
      <c r="GR148" s="260"/>
      <c r="GS148" s="260"/>
      <c r="GT148" s="260"/>
    </row>
    <row r="149" spans="1:202" ht="13.8">
      <c r="A149" s="9"/>
      <c r="B149" s="18" t="s">
        <v>19</v>
      </c>
      <c r="C149" s="19">
        <v>1570.2052420332664</v>
      </c>
      <c r="D149" s="19">
        <v>1518.1879874213259</v>
      </c>
      <c r="E149" s="19">
        <v>52.017254611940416</v>
      </c>
      <c r="F149" s="20">
        <v>3.4262723090236549E-2</v>
      </c>
      <c r="G149" s="22"/>
      <c r="H149" s="19">
        <v>1392.510539244292</v>
      </c>
      <c r="I149" s="19">
        <v>125.67744817703397</v>
      </c>
      <c r="J149" s="20">
        <v>9.025242153300933E-2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109.03427212080032</v>
      </c>
      <c r="FM149" s="19">
        <v>79.232677877399624</v>
      </c>
      <c r="FN149" s="19">
        <v>148.04634454879982</v>
      </c>
      <c r="FO149" s="19">
        <v>99.870582505634957</v>
      </c>
      <c r="FP149" s="19">
        <v>171.21359662330076</v>
      </c>
      <c r="FQ149" s="19">
        <v>146.4690964495004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155.04986501580009</v>
      </c>
      <c r="FV149" s="19">
        <v>112.62996585249965</v>
      </c>
      <c r="FW149" s="19">
        <v>116.95921684070032</v>
      </c>
      <c r="FX149" s="37"/>
      <c r="FY149" s="19">
        <v>0</v>
      </c>
      <c r="FZ149" s="19">
        <v>0</v>
      </c>
      <c r="GA149" s="19">
        <v>0</v>
      </c>
      <c r="GB149" s="19">
        <v>0</v>
      </c>
      <c r="GC149" s="19">
        <v>1286.6319128919863</v>
      </c>
      <c r="GD149" s="19">
        <v>1412.5949999999998</v>
      </c>
      <c r="GE149" s="19">
        <v>1576.5758100000007</v>
      </c>
      <c r="GF149" s="19">
        <v>1446.348434</v>
      </c>
      <c r="GG149" s="19">
        <v>1473.4789533490002</v>
      </c>
      <c r="GH149" s="19">
        <v>1326.3475315380015</v>
      </c>
      <c r="GI149" s="19">
        <v>1385.1036174210767</v>
      </c>
      <c r="GJ149" s="19">
        <v>1255.022788821017</v>
      </c>
      <c r="GK149" s="19">
        <v>1286.8243888304946</v>
      </c>
      <c r="GL149" s="19">
        <f>'EDE''s'!C149</f>
        <v>1570.2052420332664</v>
      </c>
      <c r="GM149" s="260"/>
      <c r="GN149" s="260"/>
      <c r="GO149" s="260"/>
      <c r="GP149" s="260"/>
      <c r="GQ149" s="260"/>
      <c r="GR149" s="260"/>
      <c r="GS149" s="260"/>
      <c r="GT149" s="260"/>
    </row>
    <row r="150" spans="1:202" ht="13.8">
      <c r="A150" s="9"/>
      <c r="B150" s="18" t="s">
        <v>20</v>
      </c>
      <c r="C150" s="19">
        <v>2806.8310095707702</v>
      </c>
      <c r="D150" s="19">
        <v>2806.3161376963872</v>
      </c>
      <c r="E150" s="19">
        <v>0.51487187438306137</v>
      </c>
      <c r="F150" s="20">
        <v>1.8346894972627809E-4</v>
      </c>
      <c r="G150" s="22"/>
      <c r="H150" s="19">
        <v>2749.3632234497195</v>
      </c>
      <c r="I150" s="19">
        <v>56.95291424666766</v>
      </c>
      <c r="J150" s="20">
        <v>2.071494728703285E-2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185.96335817205198</v>
      </c>
      <c r="FL150" s="19">
        <v>175.98397376043795</v>
      </c>
      <c r="FM150" s="19">
        <v>155.27346928312275</v>
      </c>
      <c r="FN150" s="19">
        <v>205.33812941854899</v>
      </c>
      <c r="FO150" s="19">
        <v>186.80319741588499</v>
      </c>
      <c r="FP150" s="19">
        <v>243.38923674737396</v>
      </c>
      <c r="FQ150" s="19">
        <v>255.45869266647196</v>
      </c>
      <c r="FR150" s="19">
        <v>243.28258240130094</v>
      </c>
      <c r="FS150" s="19">
        <v>305.51967583799598</v>
      </c>
      <c r="FT150" s="19">
        <v>254.34886665580501</v>
      </c>
      <c r="FU150" s="19">
        <v>285.38924575903002</v>
      </c>
      <c r="FV150" s="19">
        <v>245.77174527213197</v>
      </c>
      <c r="FW150" s="19">
        <v>250.27219435266596</v>
      </c>
      <c r="FX150" s="37"/>
      <c r="FY150" s="19">
        <v>0</v>
      </c>
      <c r="FZ150" s="19">
        <v>0</v>
      </c>
      <c r="GA150" s="19">
        <v>0</v>
      </c>
      <c r="GB150" s="19">
        <v>0</v>
      </c>
      <c r="GC150" s="19">
        <v>976.91677443422805</v>
      </c>
      <c r="GD150" s="19">
        <v>1264.3674002517553</v>
      </c>
      <c r="GE150" s="19">
        <v>1433.4599999999996</v>
      </c>
      <c r="GF150" s="19">
        <v>1450.6626754165511</v>
      </c>
      <c r="GG150" s="19">
        <v>1403.9956706911987</v>
      </c>
      <c r="GH150" s="19">
        <v>1383.4676870298401</v>
      </c>
      <c r="GI150" s="19">
        <v>1425.1363307440442</v>
      </c>
      <c r="GJ150" s="19">
        <v>1277.7099448901567</v>
      </c>
      <c r="GK150" s="19">
        <v>1455.9920529180204</v>
      </c>
      <c r="GL150" s="19">
        <f>'EDE''s'!C150</f>
        <v>2806.8310095707702</v>
      </c>
      <c r="GM150" s="260"/>
      <c r="GN150" s="260"/>
      <c r="GO150" s="260"/>
      <c r="GP150" s="260"/>
      <c r="GQ150" s="260"/>
      <c r="GR150" s="260"/>
      <c r="GS150" s="260"/>
      <c r="GT150" s="260"/>
    </row>
    <row r="151" spans="1:202" ht="14.4">
      <c r="A151" s="9"/>
      <c r="B151" s="21"/>
      <c r="C151"/>
      <c r="D151"/>
      <c r="E151" s="28" t="s">
        <v>389</v>
      </c>
      <c r="F151"/>
      <c r="G151"/>
      <c r="H151"/>
      <c r="I151" s="28" t="s">
        <v>389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 s="37"/>
      <c r="FY151" s="268"/>
      <c r="FZ151" s="268"/>
      <c r="GA151" s="268"/>
      <c r="GB151" s="268"/>
      <c r="GC151" s="268"/>
      <c r="GD151" s="268"/>
      <c r="GE151" s="268"/>
      <c r="GF151" s="268"/>
      <c r="GG151" s="268"/>
      <c r="GH151" s="268"/>
      <c r="GI151" s="268"/>
      <c r="GJ151" s="267"/>
      <c r="GK151" s="267"/>
      <c r="GL151" s="267"/>
      <c r="GM151" s="260"/>
      <c r="GN151" s="260"/>
      <c r="GO151" s="260"/>
      <c r="GP151" s="260"/>
      <c r="GQ151" s="260"/>
      <c r="GR151" s="260"/>
      <c r="GS151" s="260"/>
      <c r="GT151" s="260"/>
    </row>
    <row r="152" spans="1:202" ht="13.8">
      <c r="A152" s="9"/>
      <c r="B152" s="34" t="s">
        <v>48</v>
      </c>
      <c r="C152" s="26">
        <v>0.32396800553724009</v>
      </c>
      <c r="D152" s="26">
        <v>0.32623124151697858</v>
      </c>
      <c r="E152" s="25">
        <v>-0.22632359797384871</v>
      </c>
      <c r="F152" s="26">
        <v>-6.9375206654470525E-3</v>
      </c>
      <c r="G152" s="27"/>
      <c r="H152" s="26">
        <v>0.33125524243804999</v>
      </c>
      <c r="I152" s="25">
        <v>-0.50240009210714143</v>
      </c>
      <c r="J152" s="26">
        <v>-1.5166555204061358E-2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0.27452796232052523</v>
      </c>
      <c r="FL152" s="26">
        <v>0.27908400547433415</v>
      </c>
      <c r="FM152" s="26">
        <v>0.2353743718078547</v>
      </c>
      <c r="FN152" s="26">
        <v>0.34066263128298635</v>
      </c>
      <c r="FO152" s="26">
        <v>0.28796071879714719</v>
      </c>
      <c r="FP152" s="26">
        <v>0.36502764382121933</v>
      </c>
      <c r="FQ152" s="26">
        <v>0.33351878564986331</v>
      </c>
      <c r="FR152" s="26">
        <v>0.31622057087960193</v>
      </c>
      <c r="FS152" s="26">
        <v>0.37225305285903576</v>
      </c>
      <c r="FT152" s="26">
        <v>0.31146099456580861</v>
      </c>
      <c r="FU152" s="26">
        <v>0.3645417458419139</v>
      </c>
      <c r="FV152" s="26">
        <v>0.31129028193683211</v>
      </c>
      <c r="FW152" s="26">
        <v>0.33940785456371159</v>
      </c>
      <c r="FX152" s="37"/>
      <c r="FY152" s="26">
        <v>0</v>
      </c>
      <c r="FZ152" s="26">
        <v>0</v>
      </c>
      <c r="GA152" s="26">
        <v>0</v>
      </c>
      <c r="GB152" s="26">
        <v>0</v>
      </c>
      <c r="GC152" s="26">
        <v>0</v>
      </c>
      <c r="GD152" s="26">
        <v>0</v>
      </c>
      <c r="GE152" s="26">
        <v>0</v>
      </c>
      <c r="GF152" s="26">
        <v>0</v>
      </c>
      <c r="GG152" s="26">
        <v>0</v>
      </c>
      <c r="GH152" s="26">
        <v>0</v>
      </c>
      <c r="GI152" s="26">
        <v>0</v>
      </c>
      <c r="GJ152" s="26">
        <v>0</v>
      </c>
      <c r="GK152" s="26">
        <v>0</v>
      </c>
      <c r="GL152" s="26">
        <f>'EDE''s'!C152</f>
        <v>0.32396800553724009</v>
      </c>
      <c r="GM152" s="260"/>
      <c r="GN152" s="260"/>
      <c r="GO152" s="260"/>
      <c r="GP152" s="260"/>
      <c r="GQ152" s="260"/>
      <c r="GR152" s="260"/>
      <c r="GS152" s="260"/>
      <c r="GT152" s="260"/>
    </row>
    <row r="153" spans="1:202" ht="13.8">
      <c r="A153" s="9"/>
      <c r="B153" s="18" t="s">
        <v>18</v>
      </c>
      <c r="C153" s="20">
        <v>0.21754494400466998</v>
      </c>
      <c r="D153" s="20">
        <v>0.21892826923065542</v>
      </c>
      <c r="E153" s="19">
        <v>-0.13833252259854434</v>
      </c>
      <c r="F153" s="20">
        <v>-6.3186231309763788E-3</v>
      </c>
      <c r="G153" s="22"/>
      <c r="H153" s="20">
        <v>0.22655603982278144</v>
      </c>
      <c r="I153" s="19">
        <v>-0.76277705921260208</v>
      </c>
      <c r="J153" s="20">
        <v>-3.3668361250014253E-2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0.2002372676181369</v>
      </c>
      <c r="FM153" s="20">
        <v>0.11292436602179572</v>
      </c>
      <c r="FN153" s="20">
        <v>0.2605716563930417</v>
      </c>
      <c r="FO153" s="20">
        <v>0.22039253519989851</v>
      </c>
      <c r="FP153" s="20">
        <v>0.27089693929392217</v>
      </c>
      <c r="FQ153" s="20">
        <v>0.2423382605412536</v>
      </c>
      <c r="FR153" s="20">
        <v>0.21660420994820739</v>
      </c>
      <c r="FS153" s="20">
        <v>0.25501094517968187</v>
      </c>
      <c r="FT153" s="20">
        <v>0.17611402164863688</v>
      </c>
      <c r="FU153" s="20">
        <v>0.24480673274454201</v>
      </c>
      <c r="FV153" s="20">
        <v>0.17394589940045579</v>
      </c>
      <c r="FW153" s="20">
        <v>0.20859019119323932</v>
      </c>
      <c r="FX153" s="37"/>
      <c r="FY153" s="20">
        <v>0</v>
      </c>
      <c r="FZ153" s="20">
        <v>0</v>
      </c>
      <c r="GA153" s="20">
        <v>0</v>
      </c>
      <c r="GB153" s="20">
        <v>0</v>
      </c>
      <c r="GC153" s="20">
        <v>0</v>
      </c>
      <c r="GD153" s="20">
        <v>0</v>
      </c>
      <c r="GE153" s="20">
        <v>0</v>
      </c>
      <c r="GF153" s="20">
        <v>0</v>
      </c>
      <c r="GG153" s="20">
        <v>0</v>
      </c>
      <c r="GH153" s="20">
        <v>0</v>
      </c>
      <c r="GI153" s="20">
        <v>0</v>
      </c>
      <c r="GJ153" s="20">
        <v>0</v>
      </c>
      <c r="GK153" s="20">
        <v>0</v>
      </c>
      <c r="GL153" s="20">
        <f>'EDE''s'!C153</f>
        <v>0.21754494400466998</v>
      </c>
      <c r="GM153" s="260"/>
      <c r="GN153" s="260"/>
      <c r="GO153" s="260"/>
      <c r="GP153" s="260"/>
      <c r="GQ153" s="260"/>
      <c r="GR153" s="260"/>
      <c r="GS153" s="260"/>
      <c r="GT153" s="260"/>
    </row>
    <row r="154" spans="1:202" ht="13.8">
      <c r="A154" s="9"/>
      <c r="B154" s="18" t="s">
        <v>19</v>
      </c>
      <c r="C154" s="20">
        <v>0.26457012151397119</v>
      </c>
      <c r="D154" s="20">
        <v>0.26104521029493555</v>
      </c>
      <c r="E154" s="19">
        <v>0.35249112190356424</v>
      </c>
      <c r="F154" s="20">
        <v>1.3503067974520994E-2</v>
      </c>
      <c r="G154" s="22"/>
      <c r="H154" s="20">
        <v>0.25096995665478189</v>
      </c>
      <c r="I154" s="19">
        <v>1.0075253640153659</v>
      </c>
      <c r="J154" s="20">
        <v>4.0145257920303698E-2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0.24123686997130153</v>
      </c>
      <c r="FM154" s="20">
        <v>0.19145071499984467</v>
      </c>
      <c r="FN154" s="20">
        <v>0.3121671966228029</v>
      </c>
      <c r="FO154" s="20">
        <v>0.22337934736756254</v>
      </c>
      <c r="FP154" s="20">
        <v>0.33828476329077251</v>
      </c>
      <c r="FQ154" s="20">
        <v>0.27490524227154217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0.28954192392506178</v>
      </c>
      <c r="FV154" s="20">
        <v>0.22840674262868521</v>
      </c>
      <c r="FW154" s="20">
        <v>0.24762416274355703</v>
      </c>
      <c r="FX154" s="37"/>
      <c r="FY154" s="20">
        <v>0</v>
      </c>
      <c r="FZ154" s="20">
        <v>0</v>
      </c>
      <c r="GA154" s="20">
        <v>0</v>
      </c>
      <c r="GB154" s="20">
        <v>0</v>
      </c>
      <c r="GC154" s="20">
        <v>0</v>
      </c>
      <c r="GD154" s="20">
        <v>0</v>
      </c>
      <c r="GE154" s="20">
        <v>0</v>
      </c>
      <c r="GF154" s="20">
        <v>0</v>
      </c>
      <c r="GG154" s="20">
        <v>0</v>
      </c>
      <c r="GH154" s="20">
        <v>0</v>
      </c>
      <c r="GI154" s="20">
        <v>0</v>
      </c>
      <c r="GJ154" s="20">
        <v>0</v>
      </c>
      <c r="GK154" s="20">
        <v>0</v>
      </c>
      <c r="GL154" s="20">
        <f>'EDE''s'!C154</f>
        <v>0.26457012151397119</v>
      </c>
      <c r="GM154" s="260"/>
      <c r="GN154" s="260"/>
      <c r="GO154" s="260"/>
      <c r="GP154" s="260"/>
      <c r="GQ154" s="260"/>
      <c r="GR154" s="260"/>
      <c r="GS154" s="260"/>
      <c r="GT154" s="260"/>
    </row>
    <row r="155" spans="1:202" ht="13.8">
      <c r="A155" s="9"/>
      <c r="B155" s="18" t="s">
        <v>20</v>
      </c>
      <c r="C155" s="20">
        <v>0.47657095416990269</v>
      </c>
      <c r="D155" s="20">
        <v>0.48384656583626295</v>
      </c>
      <c r="E155" s="19">
        <v>-0.72756116663602599</v>
      </c>
      <c r="F155" s="20">
        <v>-1.5037022436617597E-2</v>
      </c>
      <c r="G155" s="22"/>
      <c r="H155" s="20">
        <v>0.50094640988917816</v>
      </c>
      <c r="I155" s="19">
        <v>-1.7099844052915203</v>
      </c>
      <c r="J155" s="20">
        <v>-3.4135076557786116E-2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0.39289783922702404</v>
      </c>
      <c r="FL155" s="20">
        <v>0.38352525679997373</v>
      </c>
      <c r="FM155" s="20">
        <v>0.38583115888539388</v>
      </c>
      <c r="FN155" s="20">
        <v>0.43884005700828538</v>
      </c>
      <c r="FO155" s="20">
        <v>0.41140632873707839</v>
      </c>
      <c r="FP155" s="20">
        <v>0.4711938575026976</v>
      </c>
      <c r="FQ155" s="20">
        <v>0.46823362931366774</v>
      </c>
      <c r="FR155" s="20">
        <v>0.45539586223690404</v>
      </c>
      <c r="FS155" s="20">
        <v>0.54899506324962155</v>
      </c>
      <c r="FT155" s="20">
        <v>0.50264917299363754</v>
      </c>
      <c r="FU155" s="20">
        <v>0.54821522508666498</v>
      </c>
      <c r="FV155" s="20">
        <v>0.52198362969330592</v>
      </c>
      <c r="FW155" s="20">
        <v>0.54873827872006364</v>
      </c>
      <c r="FX155" s="37"/>
      <c r="FY155" s="20">
        <v>0</v>
      </c>
      <c r="FZ155" s="20">
        <v>0</v>
      </c>
      <c r="GA155" s="20">
        <v>0</v>
      </c>
      <c r="GB155" s="20">
        <v>0</v>
      </c>
      <c r="GC155" s="20">
        <v>0</v>
      </c>
      <c r="GD155" s="20">
        <v>0</v>
      </c>
      <c r="GE155" s="20">
        <v>0</v>
      </c>
      <c r="GF155" s="20">
        <v>0</v>
      </c>
      <c r="GG155" s="20">
        <v>0</v>
      </c>
      <c r="GH155" s="20">
        <v>0</v>
      </c>
      <c r="GI155" s="20">
        <v>0</v>
      </c>
      <c r="GJ155" s="20">
        <v>0</v>
      </c>
      <c r="GK155" s="20">
        <v>0</v>
      </c>
      <c r="GL155" s="20">
        <f>'EDE''s'!C155</f>
        <v>0.47657095416990269</v>
      </c>
      <c r="GM155" s="260"/>
      <c r="GN155" s="260"/>
      <c r="GO155" s="260"/>
      <c r="GP155" s="260"/>
      <c r="GQ155" s="260"/>
      <c r="GR155" s="260"/>
      <c r="GS155" s="260"/>
      <c r="GT155" s="260"/>
    </row>
    <row r="156" spans="1:202" ht="14.4">
      <c r="A156" s="9"/>
      <c r="B156" s="21"/>
      <c r="C156"/>
      <c r="D156"/>
      <c r="E156" s="28" t="s">
        <v>389</v>
      </c>
      <c r="F156"/>
      <c r="G156"/>
      <c r="H156"/>
      <c r="I156" s="28" t="s">
        <v>389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 s="37"/>
      <c r="FY156" s="268"/>
      <c r="FZ156" s="268"/>
      <c r="GA156" s="268"/>
      <c r="GB156" s="268"/>
      <c r="GC156" s="268"/>
      <c r="GD156" s="268"/>
      <c r="GE156" s="268"/>
      <c r="GF156" s="268"/>
      <c r="GG156" s="268"/>
      <c r="GH156" s="268"/>
      <c r="GI156" s="268"/>
      <c r="GJ156" s="267"/>
      <c r="GK156" s="267"/>
      <c r="GL156" s="267"/>
      <c r="GM156" s="260"/>
      <c r="GN156" s="260"/>
      <c r="GO156" s="260"/>
      <c r="GP156" s="260"/>
      <c r="GQ156" s="260"/>
      <c r="GR156" s="260"/>
      <c r="GS156" s="260"/>
      <c r="GT156" s="260"/>
    </row>
    <row r="157" spans="1:202" ht="13.8">
      <c r="A157" s="9"/>
      <c r="B157" s="34" t="s">
        <v>49</v>
      </c>
      <c r="C157" s="26">
        <v>0.32396800553724009</v>
      </c>
      <c r="D157" s="26">
        <v>0.32623124151697858</v>
      </c>
      <c r="E157" s="25">
        <v>-0.22632359797384871</v>
      </c>
      <c r="F157" s="26">
        <v>-6.9375206654470525E-3</v>
      </c>
      <c r="H157" s="26">
        <v>0.33125524243804999</v>
      </c>
      <c r="I157" s="25">
        <v>-0.50240009210714143</v>
      </c>
      <c r="J157" s="26">
        <v>-1.5166555204061358E-2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0.32623124151697858</v>
      </c>
      <c r="FL157" s="26">
        <v>0.32194693525032747</v>
      </c>
      <c r="FM157" s="26">
        <v>0.31800295892315544</v>
      </c>
      <c r="FN157" s="26">
        <v>0.31650510376492769</v>
      </c>
      <c r="FO157" s="26">
        <v>0.31293765483783814</v>
      </c>
      <c r="FP157" s="26">
        <v>0.31182416469728952</v>
      </c>
      <c r="FQ157" s="26">
        <v>0.31279386922998875</v>
      </c>
      <c r="FR157" s="26">
        <v>0.30905203491137717</v>
      </c>
      <c r="FS157" s="26">
        <v>0.31218735415332471</v>
      </c>
      <c r="FT157" s="26">
        <v>0.31049176861503464</v>
      </c>
      <c r="FU157" s="26">
        <v>0.31617091988483237</v>
      </c>
      <c r="FV157" s="26">
        <v>0.31882187577894522</v>
      </c>
      <c r="FW157" s="26">
        <v>0.32396800553724009</v>
      </c>
      <c r="FX157" s="37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>
        <f>'EDE''s'!C157</f>
        <v>0.32396800553724009</v>
      </c>
      <c r="GM157" s="260"/>
      <c r="GN157" s="260"/>
      <c r="GO157" s="260"/>
      <c r="GP157" s="260"/>
      <c r="GQ157" s="260"/>
      <c r="GR157" s="260"/>
      <c r="GS157" s="260"/>
      <c r="GT157" s="260"/>
    </row>
    <row r="158" spans="1:202" ht="13.8">
      <c r="A158" s="9"/>
      <c r="B158" s="18" t="s">
        <v>18</v>
      </c>
      <c r="C158" s="20">
        <v>0.21754494400466998</v>
      </c>
      <c r="D158" s="20">
        <v>0.21892826923065542</v>
      </c>
      <c r="E158" s="19">
        <v>-0.13833252259854434</v>
      </c>
      <c r="F158" s="20">
        <v>-6.3186231309763788E-3</v>
      </c>
      <c r="H158" s="20">
        <v>0.22655603982278144</v>
      </c>
      <c r="I158" s="19">
        <v>-0.76277705921260208</v>
      </c>
      <c r="J158" s="20">
        <v>-3.3668361250014253E-2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0.21727791499579985</v>
      </c>
      <c r="FM158" s="20">
        <v>0.21464971117074849</v>
      </c>
      <c r="FN158" s="20">
        <v>0.21498740762438553</v>
      </c>
      <c r="FO158" s="20">
        <v>0.21425449821741552</v>
      </c>
      <c r="FP158" s="20">
        <v>0.21417695639335826</v>
      </c>
      <c r="FQ158" s="20">
        <v>0.21732697804723938</v>
      </c>
      <c r="FR158" s="20">
        <v>0.21284352489574893</v>
      </c>
      <c r="FS158" s="20">
        <v>0.21544798623026984</v>
      </c>
      <c r="FT158" s="20">
        <v>0.21385412926323213</v>
      </c>
      <c r="FU158" s="20">
        <v>0.21650701916074755</v>
      </c>
      <c r="FV158" s="20">
        <v>0.21660184448648051</v>
      </c>
      <c r="FW158" s="20">
        <v>0.21754494400466998</v>
      </c>
      <c r="FX158" s="37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>
        <f>'EDE''s'!C158</f>
        <v>0.21754494400466998</v>
      </c>
      <c r="GM158" s="260"/>
      <c r="GN158" s="260"/>
      <c r="GO158" s="260"/>
      <c r="GP158" s="260"/>
      <c r="GQ158" s="260"/>
      <c r="GR158" s="260"/>
      <c r="GS158" s="260"/>
      <c r="GT158" s="260"/>
    </row>
    <row r="159" spans="1:202" ht="13.8">
      <c r="A159" s="9"/>
      <c r="B159" s="18" t="s">
        <v>19</v>
      </c>
      <c r="C159" s="20">
        <v>0.26457012151397119</v>
      </c>
      <c r="D159" s="20">
        <v>0.26104521029493555</v>
      </c>
      <c r="E159" s="19">
        <v>0.35249112190356424</v>
      </c>
      <c r="F159" s="20">
        <v>1.3503067974520994E-2</v>
      </c>
      <c r="H159" s="20">
        <v>0.25096995665478189</v>
      </c>
      <c r="I159" s="19">
        <v>1.0075253640153659</v>
      </c>
      <c r="J159" s="20">
        <v>4.0145257920303698E-2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0.26050489135287769</v>
      </c>
      <c r="FM159" s="20">
        <v>0.25815359400566401</v>
      </c>
      <c r="FN159" s="20">
        <v>0.26044694464414858</v>
      </c>
      <c r="FO159" s="20">
        <v>0.25746787038270297</v>
      </c>
      <c r="FP159" s="20">
        <v>0.25935502345356748</v>
      </c>
      <c r="FQ159" s="20">
        <v>0.26216132732971803</v>
      </c>
      <c r="FR159" s="20">
        <v>0.25923163767213192</v>
      </c>
      <c r="FS159" s="20">
        <v>0.26200915373533856</v>
      </c>
      <c r="FT159" s="20">
        <v>0.25869755801530481</v>
      </c>
      <c r="FU159" s="20">
        <v>0.26307736209612798</v>
      </c>
      <c r="FV159" s="20">
        <v>0.26256323178697738</v>
      </c>
      <c r="FW159" s="20">
        <v>0.26457012151397119</v>
      </c>
      <c r="FX159" s="37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>
        <f>'EDE''s'!C159</f>
        <v>0.26457012151397119</v>
      </c>
      <c r="GM159" s="260"/>
      <c r="GN159" s="260"/>
      <c r="GO159" s="260"/>
      <c r="GP159" s="260"/>
      <c r="GQ159" s="260"/>
      <c r="GR159" s="260"/>
      <c r="GS159" s="260"/>
      <c r="GT159" s="260"/>
    </row>
    <row r="160" spans="1:202" ht="13.8">
      <c r="A160" s="9"/>
      <c r="B160" s="18" t="s">
        <v>20</v>
      </c>
      <c r="C160" s="20">
        <v>0.47657095416990269</v>
      </c>
      <c r="D160" s="20">
        <v>0.48384656583626295</v>
      </c>
      <c r="E160" s="19">
        <v>-0.72756116663602599</v>
      </c>
      <c r="F160" s="20">
        <v>-1.5037022436617597E-2</v>
      </c>
      <c r="H160" s="20">
        <v>0.50094640988917816</v>
      </c>
      <c r="I160" s="19">
        <v>-1.7099844052915203</v>
      </c>
      <c r="J160" s="20">
        <v>-3.4135076557786116E-2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0.48384656583626295</v>
      </c>
      <c r="FL160" s="20">
        <v>0.47372326267350701</v>
      </c>
      <c r="FM160" s="20">
        <v>0.4674626171330919</v>
      </c>
      <c r="FN160" s="20">
        <v>0.4608392532983932</v>
      </c>
      <c r="FO160" s="20">
        <v>0.45438131541803367</v>
      </c>
      <c r="FP160" s="20">
        <v>0.44915454827665868</v>
      </c>
      <c r="FQ160" s="20">
        <v>0.4460016733011698</v>
      </c>
      <c r="FR160" s="20">
        <v>0.44203325982259822</v>
      </c>
      <c r="FS160" s="20">
        <v>0.44555592172328112</v>
      </c>
      <c r="FT160" s="20">
        <v>0.44573181199776052</v>
      </c>
      <c r="FU160" s="20">
        <v>0.45572030341588021</v>
      </c>
      <c r="FV160" s="20">
        <v>0.46429404190728368</v>
      </c>
      <c r="FW160" s="20">
        <v>0.47657095416990269</v>
      </c>
      <c r="FX160" s="37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>
        <f>'EDE''s'!C160</f>
        <v>0.47657095416990269</v>
      </c>
      <c r="GM160" s="260"/>
      <c r="GN160" s="260"/>
      <c r="GO160" s="260"/>
      <c r="GP160" s="260"/>
      <c r="GQ160" s="260"/>
      <c r="GR160" s="260"/>
      <c r="GS160" s="260"/>
      <c r="GT160" s="260"/>
    </row>
    <row r="161" spans="1:202" ht="14.4">
      <c r="A161" s="9"/>
      <c r="B161" s="21"/>
      <c r="C161"/>
      <c r="D161"/>
      <c r="E161" s="28" t="s">
        <v>389</v>
      </c>
      <c r="F161"/>
      <c r="G161"/>
      <c r="H161"/>
      <c r="I161" s="28" t="s">
        <v>389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 s="37"/>
      <c r="FY161" s="268"/>
      <c r="FZ161" s="268"/>
      <c r="GA161" s="268"/>
      <c r="GB161" s="268"/>
      <c r="GC161" s="268"/>
      <c r="GD161" s="268"/>
      <c r="GE161" s="268"/>
      <c r="GF161" s="268"/>
      <c r="GG161" s="268"/>
      <c r="GH161" s="268"/>
      <c r="GI161" s="268"/>
      <c r="GJ161" s="267"/>
      <c r="GK161" s="267"/>
      <c r="GL161" s="267"/>
      <c r="GM161" s="260"/>
      <c r="GN161" s="260"/>
      <c r="GO161" s="260"/>
      <c r="GP161" s="260"/>
      <c r="GQ161" s="260"/>
      <c r="GR161" s="260"/>
      <c r="GS161" s="260"/>
      <c r="GT161" s="260"/>
    </row>
    <row r="162" spans="1:202" ht="14.4">
      <c r="A162" s="9"/>
      <c r="B162" s="34" t="s">
        <v>50</v>
      </c>
      <c r="C162" s="26">
        <v>0.9319979151906902</v>
      </c>
      <c r="D162" s="26">
        <v>0.95140973608737589</v>
      </c>
      <c r="E162" s="25">
        <v>-1.9411820896685694</v>
      </c>
      <c r="F162" s="26">
        <v>-2.0403218676861366E-2</v>
      </c>
      <c r="G162"/>
      <c r="H162" s="26">
        <v>0.94421449532803281</v>
      </c>
      <c r="I162" s="25">
        <v>0.71952407593430801</v>
      </c>
      <c r="J162" s="26">
        <v>7.6203455834930357E-3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37"/>
      <c r="FY162" s="26">
        <v>0</v>
      </c>
      <c r="FZ162" s="26">
        <v>0</v>
      </c>
      <c r="GA162" s="26">
        <v>0</v>
      </c>
      <c r="GB162" s="26">
        <v>0</v>
      </c>
      <c r="GC162" s="26">
        <v>0</v>
      </c>
      <c r="GD162" s="26">
        <v>0</v>
      </c>
      <c r="GE162" s="26">
        <v>0</v>
      </c>
      <c r="GF162" s="26">
        <v>0</v>
      </c>
      <c r="GG162" s="26">
        <v>0</v>
      </c>
      <c r="GH162" s="26">
        <v>0</v>
      </c>
      <c r="GI162" s="26">
        <v>0</v>
      </c>
      <c r="GJ162" s="26">
        <v>0</v>
      </c>
      <c r="GK162" s="26">
        <v>0</v>
      </c>
      <c r="GL162" s="26">
        <f>'EDE''s'!C162</f>
        <v>0.9319979151906902</v>
      </c>
      <c r="GM162" s="260"/>
      <c r="GN162" s="260"/>
      <c r="GO162" s="260"/>
      <c r="GP162" s="260"/>
      <c r="GQ162" s="260"/>
      <c r="GR162" s="260"/>
      <c r="GS162" s="260"/>
      <c r="GT162" s="260"/>
    </row>
    <row r="163" spans="1:202" ht="14.4">
      <c r="A163" s="9"/>
      <c r="B163" s="18" t="s">
        <v>18</v>
      </c>
      <c r="C163" s="20">
        <v>0.95066246535337329</v>
      </c>
      <c r="D163" s="20">
        <v>0.96317454918659018</v>
      </c>
      <c r="E163" s="19">
        <v>-1.2512083833216892</v>
      </c>
      <c r="F163" s="20">
        <v>-1.2990463508180798E-2</v>
      </c>
      <c r="G163"/>
      <c r="H163" s="20">
        <v>0.9654005826620311</v>
      </c>
      <c r="I163" s="19">
        <v>-0.2226033475440925</v>
      </c>
      <c r="J163" s="20">
        <v>-2.3058132711115402E-3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37"/>
      <c r="FY163" s="20">
        <v>0</v>
      </c>
      <c r="FZ163" s="20">
        <v>0</v>
      </c>
      <c r="GA163" s="20">
        <v>0</v>
      </c>
      <c r="GB163" s="20">
        <v>0</v>
      </c>
      <c r="GC163" s="20">
        <v>0</v>
      </c>
      <c r="GD163" s="20">
        <v>0</v>
      </c>
      <c r="GE163" s="20">
        <v>0</v>
      </c>
      <c r="GF163" s="20">
        <v>0</v>
      </c>
      <c r="GG163" s="20">
        <v>0</v>
      </c>
      <c r="GH163" s="20">
        <v>0</v>
      </c>
      <c r="GI163" s="20">
        <v>0</v>
      </c>
      <c r="GJ163" s="20">
        <v>0</v>
      </c>
      <c r="GK163" s="20">
        <v>0</v>
      </c>
      <c r="GL163" s="20">
        <f>'EDE''s'!C163</f>
        <v>0.95066246535337329</v>
      </c>
      <c r="GM163" s="260"/>
      <c r="GN163" s="260"/>
      <c r="GO163" s="260"/>
      <c r="GP163" s="260"/>
      <c r="GQ163" s="260"/>
      <c r="GR163" s="260"/>
      <c r="GS163" s="260"/>
      <c r="GT163" s="260"/>
    </row>
    <row r="164" spans="1:202" ht="14.4">
      <c r="A164" s="9"/>
      <c r="B164" s="18" t="s">
        <v>19</v>
      </c>
      <c r="C164" s="20">
        <v>0.96351125355731759</v>
      </c>
      <c r="D164" s="20">
        <v>0.97370806276474908</v>
      </c>
      <c r="E164" s="19">
        <v>-1.019680920743149</v>
      </c>
      <c r="F164" s="20">
        <v>-1.0472142110519906E-2</v>
      </c>
      <c r="G164"/>
      <c r="H164" s="20">
        <v>0.93908809282707539</v>
      </c>
      <c r="I164" s="19">
        <v>3.4619969937673689</v>
      </c>
      <c r="J164" s="20">
        <v>3.6865519009459578E-2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37"/>
      <c r="FY164" s="20">
        <v>0</v>
      </c>
      <c r="FZ164" s="20">
        <v>0</v>
      </c>
      <c r="GA164" s="20">
        <v>0</v>
      </c>
      <c r="GB164" s="20">
        <v>0</v>
      </c>
      <c r="GC164" s="20">
        <v>0</v>
      </c>
      <c r="GD164" s="20">
        <v>0</v>
      </c>
      <c r="GE164" s="20">
        <v>0</v>
      </c>
      <c r="GF164" s="20">
        <v>0</v>
      </c>
      <c r="GG164" s="20">
        <v>0</v>
      </c>
      <c r="GH164" s="20">
        <v>0</v>
      </c>
      <c r="GI164" s="20">
        <v>0</v>
      </c>
      <c r="GJ164" s="20">
        <v>0</v>
      </c>
      <c r="GK164" s="20">
        <v>0</v>
      </c>
      <c r="GL164" s="20">
        <f>'EDE''s'!C164</f>
        <v>0.96351125355731759</v>
      </c>
      <c r="GM164" s="260"/>
      <c r="GN164" s="260"/>
      <c r="GO164" s="260"/>
      <c r="GP164" s="260"/>
      <c r="GQ164" s="260"/>
      <c r="GR164" s="260"/>
      <c r="GS164" s="260"/>
      <c r="GT164" s="260"/>
    </row>
    <row r="165" spans="1:202" ht="14.4">
      <c r="A165" s="9"/>
      <c r="B165" s="18" t="s">
        <v>20</v>
      </c>
      <c r="C165" s="20">
        <v>0.863009104646146</v>
      </c>
      <c r="D165" s="20">
        <v>0.90377485681233305</v>
      </c>
      <c r="E165" s="19">
        <v>-4.0765752166187053</v>
      </c>
      <c r="F165" s="20">
        <v>-4.5106092362394608E-2</v>
      </c>
      <c r="G165"/>
      <c r="H165" s="20">
        <v>0.92572577495343999</v>
      </c>
      <c r="I165" s="19">
        <v>-2.1950918141106945</v>
      </c>
      <c r="J165" s="20">
        <v>-2.371211727599459E-2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37"/>
      <c r="FY165" s="20">
        <v>0</v>
      </c>
      <c r="FZ165" s="20">
        <v>0</v>
      </c>
      <c r="GA165" s="20">
        <v>0</v>
      </c>
      <c r="GB165" s="20">
        <v>0</v>
      </c>
      <c r="GC165" s="20">
        <v>0</v>
      </c>
      <c r="GD165" s="20">
        <v>0</v>
      </c>
      <c r="GE165" s="20">
        <v>0</v>
      </c>
      <c r="GF165" s="20">
        <v>0</v>
      </c>
      <c r="GG165" s="20">
        <v>0</v>
      </c>
      <c r="GH165" s="20">
        <v>0</v>
      </c>
      <c r="GI165" s="20">
        <v>0</v>
      </c>
      <c r="GJ165" s="20">
        <v>0</v>
      </c>
      <c r="GK165" s="20">
        <v>0</v>
      </c>
      <c r="GL165" s="20">
        <f>'EDE''s'!C165</f>
        <v>0.863009104646146</v>
      </c>
      <c r="GM165" s="260"/>
      <c r="GN165" s="260"/>
      <c r="GO165" s="260"/>
      <c r="GP165" s="260"/>
      <c r="GQ165" s="260"/>
      <c r="GR165" s="260"/>
      <c r="GS165" s="260"/>
      <c r="GT165" s="260"/>
    </row>
    <row r="166" spans="1:202" ht="14.4">
      <c r="A166" s="9"/>
      <c r="B166" s="21"/>
      <c r="C166"/>
      <c r="D166"/>
      <c r="E166" s="28" t="s">
        <v>389</v>
      </c>
      <c r="F166"/>
      <c r="G166"/>
      <c r="H166"/>
      <c r="I166" s="28" t="s">
        <v>389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 s="37"/>
      <c r="FY166" s="268"/>
      <c r="FZ166" s="268"/>
      <c r="GA166" s="268"/>
      <c r="GB166" s="268"/>
      <c r="GC166" s="268"/>
      <c r="GD166" s="268"/>
      <c r="GE166" s="268"/>
      <c r="GF166" s="268"/>
      <c r="GG166" s="268"/>
      <c r="GH166" s="268"/>
      <c r="GI166" s="268"/>
      <c r="GJ166" s="267"/>
      <c r="GK166" s="267"/>
      <c r="GL166" s="267"/>
      <c r="GM166" s="260"/>
      <c r="GN166" s="260"/>
      <c r="GO166" s="260"/>
      <c r="GP166" s="260"/>
      <c r="GQ166" s="260"/>
      <c r="GR166" s="260"/>
      <c r="GS166" s="260"/>
      <c r="GT166" s="260"/>
    </row>
    <row r="167" spans="1:202" ht="13.8">
      <c r="A167" s="9"/>
      <c r="B167" s="34" t="s">
        <v>51</v>
      </c>
      <c r="C167" s="26">
        <v>0.9319979151906902</v>
      </c>
      <c r="D167" s="26">
        <v>0.95140973608737589</v>
      </c>
      <c r="E167" s="25">
        <v>-1.9411820896685694</v>
      </c>
      <c r="F167" s="26">
        <v>-2.0403218676861366E-2</v>
      </c>
      <c r="H167" s="26">
        <v>0.94421449532803281</v>
      </c>
      <c r="I167" s="25">
        <v>0.71952407593430801</v>
      </c>
      <c r="J167" s="26">
        <v>7.6203455834930357E-3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37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>
        <f>'EDE''s'!C167</f>
        <v>0.9319979151906902</v>
      </c>
      <c r="GM167" s="260"/>
      <c r="GN167" s="260"/>
      <c r="GO167" s="260"/>
      <c r="GP167" s="260"/>
      <c r="GQ167" s="260"/>
      <c r="GR167" s="260"/>
      <c r="GS167" s="260"/>
      <c r="GT167" s="260"/>
    </row>
    <row r="168" spans="1:202" ht="13.8">
      <c r="A168" s="9"/>
      <c r="B168" s="18" t="s">
        <v>18</v>
      </c>
      <c r="C168" s="20">
        <v>0.95066246535337329</v>
      </c>
      <c r="D168" s="20">
        <v>0.96317454918659018</v>
      </c>
      <c r="E168" s="19">
        <v>-1.2512083833216892</v>
      </c>
      <c r="F168" s="20">
        <v>-1.2990463508180798E-2</v>
      </c>
      <c r="H168" s="20">
        <v>0.9654005826620311</v>
      </c>
      <c r="I168" s="19">
        <v>-0.2226033475440925</v>
      </c>
      <c r="J168" s="20">
        <v>-2.3058132711115402E-3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37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>
        <f>'EDE''s'!C168</f>
        <v>0.95066246535337329</v>
      </c>
      <c r="GM168" s="260"/>
      <c r="GN168" s="260"/>
      <c r="GO168" s="260"/>
      <c r="GP168" s="260"/>
      <c r="GQ168" s="260"/>
      <c r="GR168" s="260"/>
      <c r="GS168" s="260"/>
      <c r="GT168" s="260"/>
    </row>
    <row r="169" spans="1:202" ht="13.8">
      <c r="A169" s="9"/>
      <c r="B169" s="18" t="s">
        <v>19</v>
      </c>
      <c r="C169" s="20">
        <v>0.96351125355731759</v>
      </c>
      <c r="D169" s="20">
        <v>0.97370806276474908</v>
      </c>
      <c r="E169" s="19">
        <v>-1.019680920743149</v>
      </c>
      <c r="F169" s="20">
        <v>-1.0472142110519906E-2</v>
      </c>
      <c r="H169" s="20">
        <v>0.93908809282707539</v>
      </c>
      <c r="I169" s="19">
        <v>3.4619969937673689</v>
      </c>
      <c r="J169" s="20">
        <v>3.6865519009459578E-2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37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>
        <f>'EDE''s'!C169</f>
        <v>0.96351125355731759</v>
      </c>
      <c r="GM169" s="260"/>
      <c r="GN169" s="260"/>
      <c r="GO169" s="260"/>
      <c r="GP169" s="260"/>
      <c r="GQ169" s="260"/>
      <c r="GR169" s="260"/>
      <c r="GS169" s="260"/>
      <c r="GT169" s="260"/>
    </row>
    <row r="170" spans="1:202" ht="13.8">
      <c r="A170" s="9"/>
      <c r="B170" s="18" t="s">
        <v>20</v>
      </c>
      <c r="C170" s="20">
        <v>0.863009104646146</v>
      </c>
      <c r="D170" s="20">
        <v>0.90377485681233305</v>
      </c>
      <c r="E170" s="19">
        <v>-4.0765752166187053</v>
      </c>
      <c r="F170" s="20">
        <v>-4.5106092362394608E-2</v>
      </c>
      <c r="H170" s="20">
        <v>0.92572577495343999</v>
      </c>
      <c r="I170" s="19">
        <v>-2.1950918141106945</v>
      </c>
      <c r="J170" s="20">
        <v>-2.371211727599459E-2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37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>
        <f>'EDE''s'!C170</f>
        <v>0.863009104646146</v>
      </c>
      <c r="GM170" s="260"/>
      <c r="GN170" s="260"/>
      <c r="GO170" s="260"/>
      <c r="GP170" s="260"/>
      <c r="GQ170" s="260"/>
      <c r="GR170" s="260"/>
      <c r="GS170" s="260"/>
      <c r="GT170" s="260"/>
    </row>
    <row r="171" spans="1:202" ht="14.4">
      <c r="A171" s="9"/>
      <c r="B171" s="21"/>
      <c r="C171"/>
      <c r="D171"/>
      <c r="E171" s="28" t="s">
        <v>389</v>
      </c>
      <c r="F171"/>
      <c r="G171"/>
      <c r="H171"/>
      <c r="I171" s="28" t="s">
        <v>389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 s="37"/>
      <c r="FY171" s="268"/>
      <c r="FZ171" s="268"/>
      <c r="GA171" s="268"/>
      <c r="GB171" s="268"/>
      <c r="GC171" s="268"/>
      <c r="GD171" s="268"/>
      <c r="GE171" s="268"/>
      <c r="GF171" s="268"/>
      <c r="GG171" s="268"/>
      <c r="GH171" s="268"/>
      <c r="GI171" s="268"/>
      <c r="GJ171" s="267"/>
      <c r="GK171" s="267"/>
      <c r="GL171" s="267"/>
      <c r="GM171" s="260"/>
      <c r="GN171" s="260"/>
      <c r="GO171" s="260"/>
      <c r="GP171" s="260"/>
      <c r="GQ171" s="260"/>
      <c r="GR171" s="260"/>
      <c r="GS171" s="260"/>
      <c r="GT171" s="260"/>
    </row>
    <row r="172" spans="1:202" ht="14.4">
      <c r="A172" s="9"/>
      <c r="B172" s="34" t="s">
        <v>52</v>
      </c>
      <c r="C172" s="26">
        <v>0.63006040944149655</v>
      </c>
      <c r="D172" s="26">
        <v>0.64103015669225027</v>
      </c>
      <c r="E172" s="25">
        <v>-1.0969747250753725</v>
      </c>
      <c r="F172" s="26">
        <v>-1.711268516189348E-2</v>
      </c>
      <c r="G172"/>
      <c r="H172" s="26">
        <v>0.63143849376462435</v>
      </c>
      <c r="I172" s="25">
        <v>0.95916629276259213</v>
      </c>
      <c r="J172" s="26">
        <v>1.5190177701141736E-2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0.71736360794412457</v>
      </c>
      <c r="FL172" s="26">
        <v>0.60991268316978497</v>
      </c>
      <c r="FM172" s="26">
        <v>0.70825885620757134</v>
      </c>
      <c r="FN172" s="26">
        <v>0.63637693219490055</v>
      </c>
      <c r="FO172" s="26">
        <v>0.58149609308392669</v>
      </c>
      <c r="FP172" s="26">
        <v>0.58712953489966146</v>
      </c>
      <c r="FQ172" s="26">
        <v>0.56550725127224999</v>
      </c>
      <c r="FR172" s="26">
        <v>0.60863123084438908</v>
      </c>
      <c r="FS172" s="26">
        <v>0.61086707250644168</v>
      </c>
      <c r="FT172" s="26">
        <v>0.64654894946251351</v>
      </c>
      <c r="FU172" s="26">
        <v>0.64111684033701033</v>
      </c>
      <c r="FV172" s="26">
        <v>0.65583337995781044</v>
      </c>
      <c r="FW172" s="26">
        <v>0.7259564984133916</v>
      </c>
      <c r="FX172" s="37"/>
      <c r="FY172" s="26">
        <v>0</v>
      </c>
      <c r="FZ172" s="26">
        <v>0</v>
      </c>
      <c r="GA172" s="26">
        <v>0</v>
      </c>
      <c r="GB172" s="26">
        <v>0</v>
      </c>
      <c r="GC172" s="26">
        <v>0</v>
      </c>
      <c r="GD172" s="26">
        <v>0</v>
      </c>
      <c r="GE172" s="26">
        <v>0</v>
      </c>
      <c r="GF172" s="26">
        <v>0</v>
      </c>
      <c r="GG172" s="26">
        <v>0</v>
      </c>
      <c r="GH172" s="26">
        <v>0</v>
      </c>
      <c r="GI172" s="26">
        <v>0</v>
      </c>
      <c r="GJ172" s="26">
        <v>0</v>
      </c>
      <c r="GK172" s="26">
        <v>0</v>
      </c>
      <c r="GL172" s="26">
        <f>'EDE''s'!C172</f>
        <v>0.63006040944149655</v>
      </c>
      <c r="GM172" s="260"/>
      <c r="GN172" s="260"/>
      <c r="GO172" s="260"/>
      <c r="GP172" s="260"/>
      <c r="GQ172" s="260"/>
      <c r="GR172" s="260"/>
      <c r="GS172" s="260"/>
      <c r="GT172" s="260"/>
    </row>
    <row r="173" spans="1:202" ht="14.4">
      <c r="A173" s="9"/>
      <c r="B173" s="18" t="s">
        <v>18</v>
      </c>
      <c r="C173" s="20">
        <v>0.74385065256073224</v>
      </c>
      <c r="D173" s="20">
        <v>0.75230841216615318</v>
      </c>
      <c r="E173" s="19">
        <v>-0.84577596054209447</v>
      </c>
      <c r="F173" s="20">
        <v>-1.1242409985910118E-2</v>
      </c>
      <c r="G173"/>
      <c r="H173" s="20">
        <v>0.74668324981151557</v>
      </c>
      <c r="I173" s="19">
        <v>0.56251623546376139</v>
      </c>
      <c r="J173" s="20">
        <v>7.5335322655993254E-3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0.74457162580070324</v>
      </c>
      <c r="FM173" s="20">
        <v>0.82568196497461599</v>
      </c>
      <c r="FN173" s="20">
        <v>0.74635562628707841</v>
      </c>
      <c r="FO173" s="20">
        <v>0.65189434164455695</v>
      </c>
      <c r="FP173" s="20">
        <v>0.67976011341904985</v>
      </c>
      <c r="FQ173" s="20">
        <v>0.67335748799109185</v>
      </c>
      <c r="FR173" s="20">
        <v>0.70442041327398108</v>
      </c>
      <c r="FS173" s="20">
        <v>0.76205476781572157</v>
      </c>
      <c r="FT173" s="20">
        <v>0.75350677552316159</v>
      </c>
      <c r="FU173" s="20">
        <v>0.76909760676875749</v>
      </c>
      <c r="FV173" s="20">
        <v>0.78499553858292204</v>
      </c>
      <c r="FW173" s="20">
        <v>0.85926925361289208</v>
      </c>
      <c r="FX173" s="37"/>
      <c r="FY173" s="20">
        <v>0</v>
      </c>
      <c r="FZ173" s="20">
        <v>0</v>
      </c>
      <c r="GA173" s="20">
        <v>0</v>
      </c>
      <c r="GB173" s="20">
        <v>0</v>
      </c>
      <c r="GC173" s="20">
        <v>0</v>
      </c>
      <c r="GD173" s="20">
        <v>0</v>
      </c>
      <c r="GE173" s="20">
        <v>0</v>
      </c>
      <c r="GF173" s="20">
        <v>0</v>
      </c>
      <c r="GG173" s="20">
        <v>0</v>
      </c>
      <c r="GH173" s="20">
        <v>0</v>
      </c>
      <c r="GI173" s="20">
        <v>0</v>
      </c>
      <c r="GJ173" s="20">
        <v>0</v>
      </c>
      <c r="GK173" s="20">
        <v>0</v>
      </c>
      <c r="GL173" s="20">
        <f>'EDE''s'!C173</f>
        <v>0.74385065256073224</v>
      </c>
      <c r="GM173" s="260"/>
      <c r="GN173" s="260"/>
      <c r="GO173" s="260"/>
      <c r="GP173" s="260"/>
      <c r="GQ173" s="260"/>
      <c r="GR173" s="260"/>
      <c r="GS173" s="260"/>
      <c r="GT173" s="260"/>
    </row>
    <row r="174" spans="1:202" ht="14.4">
      <c r="A174" s="9"/>
      <c r="B174" s="18" t="s">
        <v>19</v>
      </c>
      <c r="C174" s="20">
        <v>0.70859496412357936</v>
      </c>
      <c r="D174" s="20">
        <v>0.71952623675445082</v>
      </c>
      <c r="E174" s="19">
        <v>-1.0931272630871458</v>
      </c>
      <c r="F174" s="20">
        <v>-1.5192319713286453E-2</v>
      </c>
      <c r="G174"/>
      <c r="H174" s="20">
        <v>0.70340519487524256</v>
      </c>
      <c r="I174" s="19">
        <v>1.6121041879208264</v>
      </c>
      <c r="J174" s="20">
        <v>2.2918570969706197E-2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0.69679365547906436</v>
      </c>
      <c r="FM174" s="20">
        <v>0.7628307504479237</v>
      </c>
      <c r="FN174" s="20">
        <v>0.71173459215651369</v>
      </c>
      <c r="FO174" s="20">
        <v>0.6883687349140164</v>
      </c>
      <c r="FP174" s="20">
        <v>0.6672462285673354</v>
      </c>
      <c r="FQ174" s="20">
        <v>0.61912158655791694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0.72750626032797272</v>
      </c>
      <c r="FV174" s="20">
        <v>0.74233091083592873</v>
      </c>
      <c r="FW174" s="20">
        <v>0.81216925614053337</v>
      </c>
      <c r="FX174" s="37"/>
      <c r="FY174" s="20">
        <v>0</v>
      </c>
      <c r="FZ174" s="20">
        <v>0</v>
      </c>
      <c r="GA174" s="20">
        <v>0</v>
      </c>
      <c r="GB174" s="20">
        <v>0</v>
      </c>
      <c r="GC174" s="20">
        <v>0</v>
      </c>
      <c r="GD174" s="20">
        <v>0</v>
      </c>
      <c r="GE174" s="20">
        <v>0</v>
      </c>
      <c r="GF174" s="20">
        <v>0</v>
      </c>
      <c r="GG174" s="20">
        <v>0</v>
      </c>
      <c r="GH174" s="20">
        <v>0</v>
      </c>
      <c r="GI174" s="20">
        <v>0</v>
      </c>
      <c r="GJ174" s="20">
        <v>0</v>
      </c>
      <c r="GK174" s="20">
        <v>0</v>
      </c>
      <c r="GL174" s="20">
        <f>'EDE''s'!C174</f>
        <v>0.70859496412357936</v>
      </c>
      <c r="GM174" s="260"/>
      <c r="GN174" s="260"/>
      <c r="GO174" s="260"/>
      <c r="GP174" s="260"/>
      <c r="GQ174" s="260"/>
      <c r="GR174" s="260"/>
      <c r="GS174" s="260"/>
      <c r="GT174" s="260"/>
    </row>
    <row r="175" spans="1:202" ht="14.4">
      <c r="A175" s="9"/>
      <c r="B175" s="18" t="s">
        <v>20</v>
      </c>
      <c r="C175" s="20">
        <v>0.45172403218761881</v>
      </c>
      <c r="D175" s="20">
        <v>0.46648649605452541</v>
      </c>
      <c r="E175" s="19">
        <v>-1.4762463866906606</v>
      </c>
      <c r="F175" s="20">
        <v>-3.1646069054014139E-2</v>
      </c>
      <c r="G175"/>
      <c r="H175" s="20">
        <v>0.46198677144863692</v>
      </c>
      <c r="I175" s="19">
        <v>0.44997246058884888</v>
      </c>
      <c r="J175" s="20">
        <v>9.7399425351051682E-3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0.49304311190403854</v>
      </c>
      <c r="FL175" s="20">
        <v>0.4097185681072622</v>
      </c>
      <c r="FM175" s="20">
        <v>0.55111729244992247</v>
      </c>
      <c r="FN175" s="20">
        <v>0.46629298715004691</v>
      </c>
      <c r="FO175" s="20">
        <v>0.41423260985023885</v>
      </c>
      <c r="FP175" s="20">
        <v>0.43033036273327913</v>
      </c>
      <c r="FQ175" s="20">
        <v>0.42114846812925422</v>
      </c>
      <c r="FR175" s="20">
        <v>0.44019061553056582</v>
      </c>
      <c r="FS175" s="20">
        <v>0.42147051635832233</v>
      </c>
      <c r="FT175" s="20">
        <v>0.45899102032833711</v>
      </c>
      <c r="FU175" s="20">
        <v>0.43888913126916529</v>
      </c>
      <c r="FV175" s="20">
        <v>0.44904216960012938</v>
      </c>
      <c r="FW175" s="20">
        <v>0.51968852620322725</v>
      </c>
      <c r="FX175" s="37"/>
      <c r="FY175" s="20">
        <v>0</v>
      </c>
      <c r="FZ175" s="20">
        <v>0</v>
      </c>
      <c r="GA175" s="20">
        <v>0</v>
      </c>
      <c r="GB175" s="20">
        <v>0</v>
      </c>
      <c r="GC175" s="20">
        <v>0</v>
      </c>
      <c r="GD175" s="20">
        <v>0</v>
      </c>
      <c r="GE175" s="20">
        <v>0</v>
      </c>
      <c r="GF175" s="20">
        <v>0</v>
      </c>
      <c r="GG175" s="20">
        <v>0</v>
      </c>
      <c r="GH175" s="20">
        <v>0</v>
      </c>
      <c r="GI175" s="20">
        <v>0</v>
      </c>
      <c r="GJ175" s="20">
        <v>0</v>
      </c>
      <c r="GK175" s="20">
        <v>0</v>
      </c>
      <c r="GL175" s="20">
        <f>'EDE''s'!C175</f>
        <v>0.45172403218761881</v>
      </c>
      <c r="GM175" s="260"/>
      <c r="GN175" s="260"/>
      <c r="GO175" s="260"/>
      <c r="GP175" s="260"/>
      <c r="GQ175" s="260"/>
      <c r="GR175" s="260"/>
      <c r="GS175" s="260"/>
      <c r="GT175" s="260"/>
    </row>
    <row r="176" spans="1:202" ht="14.4">
      <c r="A176" s="9"/>
      <c r="B176" s="21"/>
      <c r="C176"/>
      <c r="D176"/>
      <c r="E176" s="28" t="s">
        <v>389</v>
      </c>
      <c r="F176"/>
      <c r="G176"/>
      <c r="H176"/>
      <c r="I176" s="28" t="s">
        <v>389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 s="37"/>
      <c r="FY176" s="268"/>
      <c r="FZ176" s="268"/>
      <c r="GA176" s="268"/>
      <c r="GB176" s="268"/>
      <c r="GC176" s="268"/>
      <c r="GD176" s="268"/>
      <c r="GE176" s="268"/>
      <c r="GF176" s="268"/>
      <c r="GG176" s="268"/>
      <c r="GH176" s="268"/>
      <c r="GI176" s="268"/>
      <c r="GJ176" s="267"/>
      <c r="GK176" s="267"/>
      <c r="GL176" s="267"/>
      <c r="GM176" s="260"/>
      <c r="GN176" s="260"/>
      <c r="GO176" s="260"/>
      <c r="GP176" s="260"/>
      <c r="GQ176" s="260"/>
      <c r="GR176" s="260"/>
      <c r="GS176" s="260"/>
      <c r="GT176" s="260"/>
    </row>
    <row r="177" spans="1:202" ht="13.8">
      <c r="A177" s="9"/>
      <c r="B177" s="34" t="s">
        <v>53</v>
      </c>
      <c r="C177" s="26">
        <v>0.63006040944149655</v>
      </c>
      <c r="D177" s="26">
        <v>0.64103015669225027</v>
      </c>
      <c r="E177" s="25">
        <v>-1.0969747250753725</v>
      </c>
      <c r="F177" s="26">
        <v>-1.711268516189348E-2</v>
      </c>
      <c r="H177" s="26">
        <v>0.63143849376462435</v>
      </c>
      <c r="I177" s="25">
        <v>0.95916629276259213</v>
      </c>
      <c r="J177" s="26">
        <v>1.5190177701141736E-2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0.64103015669225027</v>
      </c>
      <c r="FL177" s="26">
        <v>0.64231306277460842</v>
      </c>
      <c r="FM177" s="26">
        <v>0.64523529243090227</v>
      </c>
      <c r="FN177" s="26">
        <v>0.64451100080265222</v>
      </c>
      <c r="FO177" s="26">
        <v>0.6398348088322644</v>
      </c>
      <c r="FP177" s="26">
        <v>0.64007474846999435</v>
      </c>
      <c r="FQ177" s="26">
        <v>0.63243994775089341</v>
      </c>
      <c r="FR177" s="26">
        <v>0.63013179917194539</v>
      </c>
      <c r="FS177" s="26">
        <v>0.62938101021689596</v>
      </c>
      <c r="FT177" s="26">
        <v>0.63187981635894797</v>
      </c>
      <c r="FU177" s="26">
        <v>0.63056332848129315</v>
      </c>
      <c r="FV177" s="26">
        <v>0.6287691472072382</v>
      </c>
      <c r="FW177" s="26">
        <v>0.63006040944149655</v>
      </c>
      <c r="FX177" s="37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>
        <f>'EDE''s'!C177</f>
        <v>0.63006040944149655</v>
      </c>
      <c r="GM177" s="260"/>
      <c r="GN177" s="260"/>
      <c r="GO177" s="260"/>
      <c r="GP177" s="260"/>
      <c r="GQ177" s="260"/>
      <c r="GR177" s="260"/>
      <c r="GS177" s="260"/>
      <c r="GT177" s="260"/>
    </row>
    <row r="178" spans="1:202" ht="13.8">
      <c r="A178" s="9"/>
      <c r="B178" s="18" t="s">
        <v>18</v>
      </c>
      <c r="C178" s="20">
        <v>0.74385065256073224</v>
      </c>
      <c r="D178" s="20">
        <v>0.75230841216615318</v>
      </c>
      <c r="E178" s="19">
        <v>-0.84577596054209447</v>
      </c>
      <c r="F178" s="20">
        <v>-1.1242409985910118E-2</v>
      </c>
      <c r="H178" s="20">
        <v>0.74668324981151557</v>
      </c>
      <c r="I178" s="19">
        <v>0.56251623546376139</v>
      </c>
      <c r="J178" s="20">
        <v>7.5335322655993254E-3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0.7557105937478702</v>
      </c>
      <c r="FM178" s="20">
        <v>0.75704780259086768</v>
      </c>
      <c r="FN178" s="20">
        <v>0.75667079102016321</v>
      </c>
      <c r="FO178" s="20">
        <v>0.74987174779067944</v>
      </c>
      <c r="FP178" s="20">
        <v>0.74941612609581754</v>
      </c>
      <c r="FQ178" s="20">
        <v>0.74215787577609693</v>
      </c>
      <c r="FR178" s="20">
        <v>0.73927836641428468</v>
      </c>
      <c r="FS178" s="20">
        <v>0.74382297292700994</v>
      </c>
      <c r="FT178" s="20">
        <v>0.74476065437695183</v>
      </c>
      <c r="FU178" s="20">
        <v>0.74216050899195207</v>
      </c>
      <c r="FV178" s="20">
        <v>0.7420200330410579</v>
      </c>
      <c r="FW178" s="20">
        <v>0.74385065256073224</v>
      </c>
      <c r="FX178" s="37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>
        <f>'EDE''s'!C178</f>
        <v>0.74385065256073224</v>
      </c>
      <c r="GM178" s="260"/>
      <c r="GN178" s="260"/>
      <c r="GO178" s="260"/>
      <c r="GP178" s="260"/>
      <c r="GQ178" s="260"/>
      <c r="GR178" s="260"/>
      <c r="GS178" s="260"/>
      <c r="GT178" s="260"/>
    </row>
    <row r="179" spans="1:202" ht="13.8">
      <c r="A179" s="9"/>
      <c r="B179" s="18" t="s">
        <v>19</v>
      </c>
      <c r="C179" s="20">
        <v>0.70859496412357936</v>
      </c>
      <c r="D179" s="20">
        <v>0.71952623675445082</v>
      </c>
      <c r="E179" s="19">
        <v>-1.0931272630871458</v>
      </c>
      <c r="F179" s="20">
        <v>-1.5192319713286453E-2</v>
      </c>
      <c r="H179" s="20">
        <v>0.70340519487524256</v>
      </c>
      <c r="I179" s="19">
        <v>1.6121041879208264</v>
      </c>
      <c r="J179" s="20">
        <v>2.2918570969706197E-2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0.72164835491531465</v>
      </c>
      <c r="FM179" s="20">
        <v>0.72472849989495725</v>
      </c>
      <c r="FN179" s="20">
        <v>0.72349027857551984</v>
      </c>
      <c r="FO179" s="20">
        <v>0.72110414601140138</v>
      </c>
      <c r="FP179" s="20">
        <v>0.72300327412705356</v>
      </c>
      <c r="FQ179" s="20">
        <v>0.7131066444063332</v>
      </c>
      <c r="FR179" s="20">
        <v>0.71084959320235308</v>
      </c>
      <c r="FS179" s="20">
        <v>0.70653081522878636</v>
      </c>
      <c r="FT179" s="20">
        <v>0.71073526996666314</v>
      </c>
      <c r="FU179" s="20">
        <v>0.71059420248292238</v>
      </c>
      <c r="FV179" s="20">
        <v>0.70887667642203478</v>
      </c>
      <c r="FW179" s="20">
        <v>0.70859496412357936</v>
      </c>
      <c r="FX179" s="37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>
        <f>'EDE''s'!C179</f>
        <v>0.70859496412357936</v>
      </c>
      <c r="GM179" s="260"/>
      <c r="GN179" s="260"/>
      <c r="GO179" s="260"/>
      <c r="GP179" s="260"/>
      <c r="GQ179" s="260"/>
      <c r="GR179" s="260"/>
      <c r="GS179" s="260"/>
      <c r="GT179" s="260"/>
    </row>
    <row r="180" spans="1:202" ht="13.8">
      <c r="A180" s="9"/>
      <c r="B180" s="18" t="s">
        <v>20</v>
      </c>
      <c r="C180" s="20">
        <v>0.45172403218761881</v>
      </c>
      <c r="D180" s="20">
        <v>0.46648649605452541</v>
      </c>
      <c r="E180" s="19">
        <v>-1.4762463866906606</v>
      </c>
      <c r="F180" s="20">
        <v>-3.1646069054014139E-2</v>
      </c>
      <c r="H180" s="20">
        <v>0.46198677144863692</v>
      </c>
      <c r="I180" s="19">
        <v>0.44997246058884888</v>
      </c>
      <c r="J180" s="20">
        <v>9.7399425351051682E-3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0.46648649605452541</v>
      </c>
      <c r="FL180" s="20">
        <v>0.46501319672461561</v>
      </c>
      <c r="FM180" s="20">
        <v>0.46870362312960834</v>
      </c>
      <c r="FN180" s="20">
        <v>0.4679863586090689</v>
      </c>
      <c r="FO180" s="20">
        <v>0.46271175851471141</v>
      </c>
      <c r="FP180" s="20">
        <v>0.46224255361470351</v>
      </c>
      <c r="FQ180" s="20">
        <v>0.45708146733302679</v>
      </c>
      <c r="FR180" s="20">
        <v>0.4549702981774752</v>
      </c>
      <c r="FS180" s="20">
        <v>0.45379673161234335</v>
      </c>
      <c r="FT180" s="20">
        <v>0.45535104530977616</v>
      </c>
      <c r="FU180" s="20">
        <v>0.45341103565896085</v>
      </c>
      <c r="FV180" s="20">
        <v>0.44970691686359016</v>
      </c>
      <c r="FW180" s="20">
        <v>0.45172403218761881</v>
      </c>
      <c r="FX180" s="37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>
        <f>'EDE''s'!C180</f>
        <v>0.45172403218761881</v>
      </c>
      <c r="GM180" s="260"/>
      <c r="GN180" s="260"/>
      <c r="GO180" s="260"/>
      <c r="GP180" s="260"/>
      <c r="GQ180" s="260"/>
      <c r="GR180" s="260"/>
      <c r="GS180" s="260"/>
      <c r="GT180" s="260"/>
    </row>
    <row r="181" spans="1:202" ht="14.4">
      <c r="A181" s="9"/>
      <c r="B181" s="21"/>
      <c r="C181"/>
      <c r="D181"/>
      <c r="E181" s="28" t="s">
        <v>389</v>
      </c>
      <c r="F181"/>
      <c r="G181"/>
      <c r="H181"/>
      <c r="I181" s="28" t="s">
        <v>389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 s="37"/>
      <c r="FY181" s="268"/>
      <c r="FZ181" s="268"/>
      <c r="GA181" s="268"/>
      <c r="GB181" s="268"/>
      <c r="GC181" s="268"/>
      <c r="GD181" s="268"/>
      <c r="GE181" s="268"/>
      <c r="GF181" s="268"/>
      <c r="GG181" s="268"/>
      <c r="GH181" s="268"/>
      <c r="GI181" s="268"/>
      <c r="GJ181" s="267"/>
      <c r="GK181" s="267"/>
      <c r="GL181" s="267"/>
      <c r="GM181" s="260"/>
      <c r="GN181" s="260"/>
      <c r="GO181" s="260"/>
      <c r="GP181" s="260"/>
      <c r="GQ181" s="260"/>
      <c r="GR181" s="260"/>
      <c r="GS181" s="260"/>
      <c r="GT181" s="260"/>
    </row>
    <row r="182" spans="1:202" ht="14.4">
      <c r="A182" s="9"/>
      <c r="B182" s="34" t="s">
        <v>54</v>
      </c>
      <c r="C182" s="26">
        <v>0.63180940861558166</v>
      </c>
      <c r="D182" s="26">
        <v>0.6447460566360661</v>
      </c>
      <c r="E182" s="25">
        <v>-1.2936648020484443</v>
      </c>
      <c r="F182" s="26">
        <v>-2.0064718329540203E-2</v>
      </c>
      <c r="G182"/>
      <c r="H182" s="26">
        <v>0.63904291012591119</v>
      </c>
      <c r="I182" s="25">
        <v>0.57031465101549106</v>
      </c>
      <c r="J182" s="26">
        <v>8.9245126106339469E-3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0.7193747041396501</v>
      </c>
      <c r="FL182" s="26">
        <v>0.61667793966969109</v>
      </c>
      <c r="FM182" s="26">
        <v>0.70828857787018551</v>
      </c>
      <c r="FN182" s="26">
        <v>0.63195569892439918</v>
      </c>
      <c r="FO182" s="26">
        <v>0.59124557652730392</v>
      </c>
      <c r="FP182" s="26">
        <v>0.59211905586213998</v>
      </c>
      <c r="FQ182" s="26">
        <v>0.57259425736124681</v>
      </c>
      <c r="FR182" s="26">
        <v>0.60498032644372357</v>
      </c>
      <c r="FS182" s="26">
        <v>0.60120606826540302</v>
      </c>
      <c r="FT182" s="26">
        <v>0.65302415333483144</v>
      </c>
      <c r="FU182" s="26">
        <v>0.63849308553536643</v>
      </c>
      <c r="FV182" s="26">
        <v>0.65222669637063901</v>
      </c>
      <c r="FW182" s="26">
        <v>0.74692595033074383</v>
      </c>
      <c r="FX182" s="37"/>
      <c r="FY182" s="26">
        <v>0</v>
      </c>
      <c r="FZ182" s="26">
        <v>0</v>
      </c>
      <c r="GA182" s="26">
        <v>0</v>
      </c>
      <c r="GB182" s="26">
        <v>0</v>
      </c>
      <c r="GC182" s="26">
        <v>0</v>
      </c>
      <c r="GD182" s="26">
        <v>0</v>
      </c>
      <c r="GE182" s="26">
        <v>0</v>
      </c>
      <c r="GF182" s="26">
        <v>0</v>
      </c>
      <c r="GG182" s="26">
        <v>0</v>
      </c>
      <c r="GH182" s="26">
        <v>0</v>
      </c>
      <c r="GI182" s="26">
        <v>0</v>
      </c>
      <c r="GJ182" s="26">
        <v>0</v>
      </c>
      <c r="GK182" s="26">
        <v>0</v>
      </c>
      <c r="GL182" s="26">
        <f>'EDE''s'!C182</f>
        <v>0.63180940861558166</v>
      </c>
      <c r="GM182" s="260"/>
      <c r="GN182" s="260"/>
      <c r="GO182" s="260"/>
      <c r="GP182" s="260"/>
      <c r="GQ182" s="260"/>
      <c r="GR182" s="260"/>
      <c r="GS182" s="260"/>
      <c r="GT182" s="260"/>
    </row>
    <row r="183" spans="1:202" ht="14.4">
      <c r="A183" s="9"/>
      <c r="B183" s="18" t="s">
        <v>18</v>
      </c>
      <c r="C183" s="20">
        <v>0.7441823670690072</v>
      </c>
      <c r="D183" s="20">
        <v>0.75928275605539119</v>
      </c>
      <c r="E183" s="19">
        <v>-1.5100388986383995</v>
      </c>
      <c r="F183" s="20">
        <v>-1.9887701736877574E-2</v>
      </c>
      <c r="G183"/>
      <c r="H183" s="20">
        <v>0.75215311137231911</v>
      </c>
      <c r="I183" s="19">
        <v>0.71296446830720894</v>
      </c>
      <c r="J183" s="20">
        <v>9.4789805097846413E-3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0.74457162580070291</v>
      </c>
      <c r="FM183" s="20">
        <v>0.82568196497461599</v>
      </c>
      <c r="FN183" s="20">
        <v>0.74635562628707852</v>
      </c>
      <c r="FO183" s="20">
        <v>0.65189434164455673</v>
      </c>
      <c r="FP183" s="20">
        <v>0.67976011341904974</v>
      </c>
      <c r="FQ183" s="20">
        <v>0.67335748799109196</v>
      </c>
      <c r="FR183" s="20">
        <v>0.70442041327398108</v>
      </c>
      <c r="FS183" s="20">
        <v>0.76205476781572135</v>
      </c>
      <c r="FT183" s="20">
        <v>0.75350677552316148</v>
      </c>
      <c r="FU183" s="20">
        <v>0.76909760676875749</v>
      </c>
      <c r="FV183" s="20">
        <v>0.78499553858292204</v>
      </c>
      <c r="FW183" s="20">
        <v>0.85926925361289197</v>
      </c>
      <c r="FX183" s="37"/>
      <c r="FY183" s="20">
        <v>0</v>
      </c>
      <c r="FZ183" s="20">
        <v>0</v>
      </c>
      <c r="GA183" s="20">
        <v>0</v>
      </c>
      <c r="GB183" s="20">
        <v>0</v>
      </c>
      <c r="GC183" s="20">
        <v>0</v>
      </c>
      <c r="GD183" s="20">
        <v>0</v>
      </c>
      <c r="GE183" s="20">
        <v>0</v>
      </c>
      <c r="GF183" s="20">
        <v>0</v>
      </c>
      <c r="GG183" s="20">
        <v>0</v>
      </c>
      <c r="GH183" s="20">
        <v>0</v>
      </c>
      <c r="GI183" s="20">
        <v>0</v>
      </c>
      <c r="GJ183" s="20">
        <v>0</v>
      </c>
      <c r="GK183" s="20">
        <v>0</v>
      </c>
      <c r="GL183" s="20">
        <f>'EDE''s'!C183</f>
        <v>0.7441823670690072</v>
      </c>
      <c r="GM183" s="260"/>
      <c r="GN183" s="260"/>
      <c r="GO183" s="260"/>
      <c r="GP183" s="260"/>
      <c r="GQ183" s="260"/>
      <c r="GR183" s="260"/>
      <c r="GS183" s="260"/>
      <c r="GT183" s="260"/>
    </row>
    <row r="184" spans="1:202" ht="14.4">
      <c r="A184" s="9"/>
      <c r="B184" s="18" t="s">
        <v>19</v>
      </c>
      <c r="C184" s="20">
        <v>0.71627332930538679</v>
      </c>
      <c r="D184" s="20">
        <v>0.72408074097859076</v>
      </c>
      <c r="E184" s="19">
        <v>-0.78074116732039789</v>
      </c>
      <c r="F184" s="20">
        <v>-1.0782515307135927E-2</v>
      </c>
      <c r="G184"/>
      <c r="H184" s="20">
        <v>0.71601619262649752</v>
      </c>
      <c r="I184" s="19">
        <v>0.80645483520932482</v>
      </c>
      <c r="J184" s="20">
        <v>1.1263080968198211E-2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0.72578969607919419</v>
      </c>
      <c r="FM184" s="20">
        <v>0.76296947670171722</v>
      </c>
      <c r="FN184" s="20">
        <v>0.69774635236133298</v>
      </c>
      <c r="FO184" s="20">
        <v>0.71645282911321329</v>
      </c>
      <c r="FP184" s="20">
        <v>0.6804460110120758</v>
      </c>
      <c r="FQ184" s="20">
        <v>0.64000252807085423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0.71957860606611335</v>
      </c>
      <c r="FV184" s="20">
        <v>0.73188113049206793</v>
      </c>
      <c r="FW184" s="20">
        <v>0.8715832609764792</v>
      </c>
      <c r="FX184" s="37"/>
      <c r="FY184" s="20">
        <v>0</v>
      </c>
      <c r="FZ184" s="20">
        <v>0</v>
      </c>
      <c r="GA184" s="20">
        <v>0</v>
      </c>
      <c r="GB184" s="20">
        <v>0</v>
      </c>
      <c r="GC184" s="20">
        <v>0</v>
      </c>
      <c r="GD184" s="20">
        <v>0</v>
      </c>
      <c r="GE184" s="20">
        <v>0</v>
      </c>
      <c r="GF184" s="20">
        <v>0</v>
      </c>
      <c r="GG184" s="20">
        <v>0</v>
      </c>
      <c r="GH184" s="20">
        <v>0</v>
      </c>
      <c r="GI184" s="20">
        <v>0</v>
      </c>
      <c r="GJ184" s="20">
        <v>0</v>
      </c>
      <c r="GK184" s="20">
        <v>0</v>
      </c>
      <c r="GL184" s="20">
        <f>'EDE''s'!C184</f>
        <v>0.71627332930538679</v>
      </c>
      <c r="GM184" s="260"/>
      <c r="GN184" s="260"/>
      <c r="GO184" s="260"/>
      <c r="GP184" s="260"/>
      <c r="GQ184" s="260"/>
      <c r="GR184" s="260"/>
      <c r="GS184" s="260"/>
      <c r="GT184" s="260"/>
    </row>
    <row r="185" spans="1:202" ht="14.4">
      <c r="A185" s="9"/>
      <c r="B185" s="18" t="s">
        <v>20</v>
      </c>
      <c r="C185" s="20">
        <v>0.44876229792146244</v>
      </c>
      <c r="D185" s="20">
        <v>0.46672448815143863</v>
      </c>
      <c r="E185" s="19">
        <v>-1.7962190229976194</v>
      </c>
      <c r="F185" s="20">
        <v>-3.8485639142525521E-2</v>
      </c>
      <c r="G185"/>
      <c r="H185" s="20">
        <v>0.46558836681466115</v>
      </c>
      <c r="I185" s="19">
        <v>0.11361213367774847</v>
      </c>
      <c r="J185" s="20">
        <v>2.4401841148873585E-3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0.49304311190403888</v>
      </c>
      <c r="FL185" s="20">
        <v>0.40026231058679568</v>
      </c>
      <c r="FM185" s="20">
        <v>0.55111729244992269</v>
      </c>
      <c r="FN185" s="20">
        <v>0.46629298715004974</v>
      </c>
      <c r="FO185" s="20">
        <v>0.41423438918329908</v>
      </c>
      <c r="FP185" s="20">
        <v>0.43112330717777575</v>
      </c>
      <c r="FQ185" s="20">
        <v>0.42114846812925472</v>
      </c>
      <c r="FR185" s="20">
        <v>0.44019090275976891</v>
      </c>
      <c r="FS185" s="20">
        <v>0.4214086302230447</v>
      </c>
      <c r="FT185" s="20">
        <v>0.45898876663151866</v>
      </c>
      <c r="FU185" s="20">
        <v>0.43888926312408277</v>
      </c>
      <c r="FV185" s="20">
        <v>0.44904248593578322</v>
      </c>
      <c r="FW185" s="20">
        <v>0.51969014933741042</v>
      </c>
      <c r="FX185" s="37"/>
      <c r="FY185" s="20">
        <v>0</v>
      </c>
      <c r="FZ185" s="20">
        <v>0</v>
      </c>
      <c r="GA185" s="20">
        <v>0</v>
      </c>
      <c r="GB185" s="20">
        <v>0</v>
      </c>
      <c r="GC185" s="20">
        <v>0</v>
      </c>
      <c r="GD185" s="20">
        <v>0</v>
      </c>
      <c r="GE185" s="20">
        <v>0</v>
      </c>
      <c r="GF185" s="20">
        <v>0</v>
      </c>
      <c r="GG185" s="20">
        <v>0</v>
      </c>
      <c r="GH185" s="20">
        <v>0</v>
      </c>
      <c r="GI185" s="20">
        <v>0</v>
      </c>
      <c r="GJ185" s="20">
        <v>0</v>
      </c>
      <c r="GK185" s="20">
        <v>0</v>
      </c>
      <c r="GL185" s="20">
        <f>'EDE''s'!C185</f>
        <v>0.44876229792146244</v>
      </c>
      <c r="GM185" s="260"/>
      <c r="GN185" s="260"/>
      <c r="GO185" s="260"/>
      <c r="GP185" s="260"/>
      <c r="GQ185" s="260"/>
      <c r="GR185" s="260"/>
      <c r="GS185" s="260"/>
      <c r="GT185" s="260"/>
    </row>
    <row r="186" spans="1:202" ht="14.4">
      <c r="A186" s="9"/>
      <c r="B186" s="21"/>
      <c r="C186"/>
      <c r="D186"/>
      <c r="E186" s="28" t="s">
        <v>389</v>
      </c>
      <c r="F186"/>
      <c r="G186"/>
      <c r="H186"/>
      <c r="I186" s="28" t="s">
        <v>389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 s="37"/>
      <c r="FY186" s="268"/>
      <c r="FZ186" s="268"/>
      <c r="GA186" s="268"/>
      <c r="GB186" s="268"/>
      <c r="GC186" s="268"/>
      <c r="GD186" s="268"/>
      <c r="GE186" s="268"/>
      <c r="GF186" s="268"/>
      <c r="GG186" s="268"/>
      <c r="GH186" s="268"/>
      <c r="GI186" s="268"/>
      <c r="GJ186" s="267"/>
      <c r="GK186" s="267"/>
      <c r="GL186" s="267"/>
      <c r="GM186" s="260"/>
      <c r="GN186" s="260"/>
      <c r="GO186" s="260"/>
      <c r="GP186" s="260"/>
      <c r="GQ186" s="260"/>
      <c r="GR186" s="260"/>
      <c r="GS186" s="260"/>
      <c r="GT186" s="260"/>
    </row>
    <row r="187" spans="1:202" ht="13.8">
      <c r="A187" s="9"/>
      <c r="B187" s="34" t="s">
        <v>55</v>
      </c>
      <c r="C187" s="26">
        <v>0.63180940861558166</v>
      </c>
      <c r="D187" s="26">
        <v>0.6447460566360661</v>
      </c>
      <c r="E187" s="25">
        <v>-1.2936648020484443</v>
      </c>
      <c r="F187" s="26">
        <v>-2.0064718329540203E-2</v>
      </c>
      <c r="H187" s="26">
        <v>0.63904291012591119</v>
      </c>
      <c r="I187" s="25">
        <v>0.57031465101549106</v>
      </c>
      <c r="J187" s="26">
        <v>8.9245126106339469E-3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0.6447460566360661</v>
      </c>
      <c r="FL187" s="26">
        <v>0.64451391761416044</v>
      </c>
      <c r="FM187" s="26">
        <v>0.6471102978480705</v>
      </c>
      <c r="FN187" s="26">
        <v>0.64565360402215399</v>
      </c>
      <c r="FO187" s="26">
        <v>0.64323740136892171</v>
      </c>
      <c r="FP187" s="26">
        <v>0.64377752683992429</v>
      </c>
      <c r="FQ187" s="26">
        <v>0.63766590058450812</v>
      </c>
      <c r="FR187" s="26">
        <v>0.63481193701373195</v>
      </c>
      <c r="FS187" s="26">
        <v>0.63211068949353477</v>
      </c>
      <c r="FT187" s="26">
        <v>0.63478993500496139</v>
      </c>
      <c r="FU187" s="26">
        <v>0.63220126144502076</v>
      </c>
      <c r="FV187" s="26">
        <v>0.6297943926596421</v>
      </c>
      <c r="FW187" s="26">
        <v>0.63180940861558166</v>
      </c>
      <c r="FX187" s="37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>
        <f>'EDE''s'!C187</f>
        <v>0.63180940861558166</v>
      </c>
      <c r="GM187" s="260"/>
      <c r="GN187" s="260"/>
      <c r="GO187" s="260"/>
      <c r="GP187" s="260"/>
      <c r="GQ187" s="260"/>
      <c r="GR187" s="260"/>
      <c r="GS187" s="260"/>
      <c r="GT187" s="260"/>
    </row>
    <row r="188" spans="1:202" ht="13.8">
      <c r="A188" s="9"/>
      <c r="B188" s="18" t="s">
        <v>18</v>
      </c>
      <c r="C188" s="20">
        <v>0.7441823670690072</v>
      </c>
      <c r="D188" s="20">
        <v>0.75928275605539119</v>
      </c>
      <c r="E188" s="19">
        <v>-1.5100388986383995</v>
      </c>
      <c r="F188" s="20">
        <v>-1.9887701736877574E-2</v>
      </c>
      <c r="H188" s="20">
        <v>0.75215311137231911</v>
      </c>
      <c r="I188" s="19">
        <v>0.71296446830720894</v>
      </c>
      <c r="J188" s="20">
        <v>9.4789805097846413E-3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0.75591748191876584</v>
      </c>
      <c r="FM188" s="20">
        <v>0.75749103545188612</v>
      </c>
      <c r="FN188" s="20">
        <v>0.75668039427199063</v>
      </c>
      <c r="FO188" s="20">
        <v>0.75208390610903297</v>
      </c>
      <c r="FP188" s="20">
        <v>0.75204578836639158</v>
      </c>
      <c r="FQ188" s="20">
        <v>0.74585523646862673</v>
      </c>
      <c r="FR188" s="20">
        <v>0.74336035442441906</v>
      </c>
      <c r="FS188" s="20">
        <v>0.74710861153430064</v>
      </c>
      <c r="FT188" s="20">
        <v>0.74876222291014449</v>
      </c>
      <c r="FU188" s="20">
        <v>0.74435696592486478</v>
      </c>
      <c r="FV188" s="20">
        <v>0.7441374320778722</v>
      </c>
      <c r="FW188" s="20">
        <v>0.7441823670690072</v>
      </c>
      <c r="FX188" s="37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>
        <f>'EDE''s'!C188</f>
        <v>0.7441823670690072</v>
      </c>
      <c r="GM188" s="260"/>
      <c r="GN188" s="260"/>
      <c r="GO188" s="260"/>
      <c r="GP188" s="260"/>
      <c r="GQ188" s="260"/>
      <c r="GR188" s="260"/>
      <c r="GS188" s="260"/>
      <c r="GT188" s="260"/>
    </row>
    <row r="189" spans="1:202" ht="13.8">
      <c r="A189" s="9"/>
      <c r="B189" s="18" t="s">
        <v>19</v>
      </c>
      <c r="C189" s="20">
        <v>0.71627332930538679</v>
      </c>
      <c r="D189" s="20">
        <v>0.72408074097859076</v>
      </c>
      <c r="E189" s="19">
        <v>-0.78074116732039789</v>
      </c>
      <c r="F189" s="20">
        <v>-1.0782515307135927E-2</v>
      </c>
      <c r="H189" s="20">
        <v>0.71601619262649752</v>
      </c>
      <c r="I189" s="19">
        <v>0.80645483520932482</v>
      </c>
      <c r="J189" s="20">
        <v>1.1263080968198211E-2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0.72921231607851389</v>
      </c>
      <c r="FQ189" s="20">
        <v>0.72302114863667033</v>
      </c>
      <c r="FR189" s="20">
        <v>0.71976358749851987</v>
      </c>
      <c r="FS189" s="20">
        <v>0.71185325683898371</v>
      </c>
      <c r="FT189" s="20">
        <v>0.71720191161523428</v>
      </c>
      <c r="FU189" s="20">
        <v>0.71582846334908423</v>
      </c>
      <c r="FV189" s="20">
        <v>0.71284675016221211</v>
      </c>
      <c r="FW189" s="20">
        <v>0.71627332930538679</v>
      </c>
      <c r="FX189" s="37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>
        <f>'EDE''s'!C189</f>
        <v>0.71627332930538679</v>
      </c>
      <c r="GM189" s="260"/>
      <c r="GN189" s="260"/>
      <c r="GO189" s="260"/>
      <c r="GP189" s="260"/>
      <c r="GQ189" s="260"/>
      <c r="GR189" s="260"/>
      <c r="GS189" s="260"/>
      <c r="GT189" s="260"/>
    </row>
    <row r="190" spans="1:202" ht="13.8">
      <c r="A190" s="9"/>
      <c r="B190" s="18" t="s">
        <v>20</v>
      </c>
      <c r="C190" s="20">
        <v>0.44876229792146244</v>
      </c>
      <c r="D190" s="20">
        <v>0.46672448815143863</v>
      </c>
      <c r="E190" s="19">
        <v>-1.7962190229976194</v>
      </c>
      <c r="F190" s="20">
        <v>-3.8485639142525521E-2</v>
      </c>
      <c r="H190" s="20">
        <v>0.46558836681466115</v>
      </c>
      <c r="I190" s="19">
        <v>0.11361213367774847</v>
      </c>
      <c r="J190" s="20">
        <v>2.4401841148873585E-3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0.46672448815143863</v>
      </c>
      <c r="FL190" s="20">
        <v>0.46525532059357361</v>
      </c>
      <c r="FM190" s="20">
        <v>0.46871718197115603</v>
      </c>
      <c r="FN190" s="20">
        <v>0.46808271585284755</v>
      </c>
      <c r="FO190" s="20">
        <v>0.4641602380994308</v>
      </c>
      <c r="FP190" s="20">
        <v>0.46412945429892927</v>
      </c>
      <c r="FQ190" s="20">
        <v>0.45869322892448772</v>
      </c>
      <c r="FR190" s="20">
        <v>0.45601202615868514</v>
      </c>
      <c r="FS190" s="20">
        <v>0.45349994848585595</v>
      </c>
      <c r="FT190" s="20">
        <v>0.45394714225176264</v>
      </c>
      <c r="FU190" s="20">
        <v>0.45120727559038198</v>
      </c>
      <c r="FV190" s="20">
        <v>0.44683393257843795</v>
      </c>
      <c r="FW190" s="20">
        <v>0.44876229792146244</v>
      </c>
      <c r="FX190" s="37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>
        <f>'EDE''s'!C190</f>
        <v>0.44876229792146244</v>
      </c>
      <c r="GM190" s="260"/>
      <c r="GN190" s="260"/>
      <c r="GO190" s="260"/>
      <c r="GP190" s="260"/>
      <c r="GQ190" s="260"/>
      <c r="GR190" s="260"/>
      <c r="GS190" s="260"/>
      <c r="GT190" s="260"/>
    </row>
    <row r="191" spans="1:202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 s="37"/>
      <c r="FY191" s="268"/>
      <c r="FZ191" s="268"/>
      <c r="GA191" s="268"/>
      <c r="GB191" s="268"/>
      <c r="GC191" s="268"/>
      <c r="GD191" s="268"/>
      <c r="GE191" s="268"/>
      <c r="GF191" s="268"/>
      <c r="GG191" s="268"/>
      <c r="GH191" s="268"/>
      <c r="GI191" s="268"/>
      <c r="GJ191" s="267"/>
      <c r="GK191" s="267"/>
      <c r="GL191" s="267"/>
      <c r="GM191" s="260"/>
      <c r="GN191" s="260"/>
      <c r="GO191" s="260"/>
      <c r="GP191" s="260"/>
      <c r="GQ191" s="260"/>
      <c r="GR191" s="260"/>
      <c r="GS191" s="260"/>
      <c r="GT191" s="260"/>
    </row>
    <row r="192" spans="1:202" ht="13.8">
      <c r="A192" s="9"/>
      <c r="B192" s="34" t="s">
        <v>56</v>
      </c>
      <c r="C192" s="39">
        <v>2809536.0833333335</v>
      </c>
      <c r="D192" s="39">
        <v>2713667.8333333335</v>
      </c>
      <c r="E192" s="39">
        <v>95868.25</v>
      </c>
      <c r="F192" s="26">
        <v>3.5327923639880514E-2</v>
      </c>
      <c r="G192" s="27"/>
      <c r="H192" s="39">
        <v>2619640.8333333335</v>
      </c>
      <c r="I192" s="39">
        <v>94027</v>
      </c>
      <c r="J192" s="26">
        <v>3.5893088397296193E-2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7"/>
      <c r="FY192" s="39">
        <v>0</v>
      </c>
      <c r="FZ192" s="39">
        <v>0</v>
      </c>
      <c r="GA192" s="39">
        <v>0</v>
      </c>
      <c r="GB192" s="39">
        <v>0</v>
      </c>
      <c r="GC192" s="39">
        <v>0</v>
      </c>
      <c r="GD192" s="39">
        <v>0</v>
      </c>
      <c r="GE192" s="39">
        <v>0</v>
      </c>
      <c r="GF192" s="39">
        <v>0</v>
      </c>
      <c r="GG192" s="39">
        <v>0</v>
      </c>
      <c r="GH192" s="39">
        <v>0</v>
      </c>
      <c r="GI192" s="39">
        <v>0</v>
      </c>
      <c r="GJ192" s="39">
        <v>0</v>
      </c>
      <c r="GK192" s="39">
        <v>0</v>
      </c>
      <c r="GL192" s="39">
        <f>'EDE''s'!C192</f>
        <v>2809536.0833333335</v>
      </c>
      <c r="GM192" s="260"/>
      <c r="GN192" s="260"/>
      <c r="GO192" s="260"/>
      <c r="GP192" s="260"/>
      <c r="GQ192" s="260"/>
      <c r="GR192" s="260"/>
      <c r="GS192" s="260"/>
      <c r="GT192" s="260"/>
    </row>
    <row r="193" spans="1:202" ht="13.8">
      <c r="A193" s="9"/>
      <c r="B193" s="18" t="s">
        <v>18</v>
      </c>
      <c r="C193" s="40">
        <v>1185317.8333333333</v>
      </c>
      <c r="D193" s="40">
        <v>1136081.1666666667</v>
      </c>
      <c r="E193" s="40">
        <v>49236.666666666511</v>
      </c>
      <c r="F193" s="20">
        <v>4.3339039596202424E-2</v>
      </c>
      <c r="G193" s="22"/>
      <c r="H193" s="40">
        <v>1073399.0833333333</v>
      </c>
      <c r="I193" s="40">
        <v>62682.083333333489</v>
      </c>
      <c r="J193" s="20">
        <v>5.8395879320746726E-2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37"/>
      <c r="FY193" s="40">
        <v>0</v>
      </c>
      <c r="FZ193" s="40">
        <v>0</v>
      </c>
      <c r="GA193" s="40">
        <v>0</v>
      </c>
      <c r="GB193" s="40">
        <v>0</v>
      </c>
      <c r="GC193" s="40">
        <v>0</v>
      </c>
      <c r="GD193" s="40">
        <v>0</v>
      </c>
      <c r="GE193" s="40">
        <v>0</v>
      </c>
      <c r="GF193" s="40">
        <v>0</v>
      </c>
      <c r="GG193" s="40">
        <v>0</v>
      </c>
      <c r="GH193" s="40">
        <v>0</v>
      </c>
      <c r="GI193" s="40">
        <v>0</v>
      </c>
      <c r="GJ193" s="40">
        <v>0</v>
      </c>
      <c r="GK193" s="40">
        <v>0</v>
      </c>
      <c r="GL193" s="40">
        <f>'EDE''s'!C193</f>
        <v>1185317.8333333333</v>
      </c>
      <c r="GM193" s="260"/>
      <c r="GN193" s="260"/>
      <c r="GO193" s="260"/>
      <c r="GP193" s="260"/>
      <c r="GQ193" s="260"/>
      <c r="GR193" s="260"/>
      <c r="GS193" s="260"/>
      <c r="GT193" s="260"/>
    </row>
    <row r="194" spans="1:202" ht="13.8">
      <c r="A194" s="9"/>
      <c r="B194" s="18" t="s">
        <v>19</v>
      </c>
      <c r="C194" s="40">
        <v>907864.5</v>
      </c>
      <c r="D194" s="40">
        <v>885029.41666666663</v>
      </c>
      <c r="E194" s="40">
        <v>22835.083333333372</v>
      </c>
      <c r="F194" s="20">
        <v>2.5801496428602747E-2</v>
      </c>
      <c r="G194" s="22"/>
      <c r="H194" s="40">
        <v>864866.83333333337</v>
      </c>
      <c r="I194" s="40">
        <v>20162.583333333256</v>
      </c>
      <c r="J194" s="20">
        <v>2.3312933917957607E-2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37"/>
      <c r="FY194" s="40">
        <v>0</v>
      </c>
      <c r="FZ194" s="40">
        <v>0</v>
      </c>
      <c r="GA194" s="40">
        <v>0</v>
      </c>
      <c r="GB194" s="40">
        <v>0</v>
      </c>
      <c r="GC194" s="40">
        <v>0</v>
      </c>
      <c r="GD194" s="40">
        <v>0</v>
      </c>
      <c r="GE194" s="40">
        <v>0</v>
      </c>
      <c r="GF194" s="40">
        <v>0</v>
      </c>
      <c r="GG194" s="40">
        <v>0</v>
      </c>
      <c r="GH194" s="40">
        <v>0</v>
      </c>
      <c r="GI194" s="40">
        <v>0</v>
      </c>
      <c r="GJ194" s="40">
        <v>0</v>
      </c>
      <c r="GK194" s="40">
        <v>0</v>
      </c>
      <c r="GL194" s="40">
        <f>'EDE''s'!C194</f>
        <v>907864.5</v>
      </c>
      <c r="GM194" s="260"/>
      <c r="GN194" s="260"/>
      <c r="GO194" s="260"/>
      <c r="GP194" s="260"/>
      <c r="GQ194" s="260"/>
      <c r="GR194" s="260"/>
      <c r="GS194" s="260"/>
      <c r="GT194" s="260"/>
    </row>
    <row r="195" spans="1:202" ht="13.8">
      <c r="A195" s="9"/>
      <c r="B195" s="18" t="s">
        <v>20</v>
      </c>
      <c r="C195" s="40">
        <v>716353.75</v>
      </c>
      <c r="D195" s="40">
        <v>692557.25</v>
      </c>
      <c r="E195" s="40">
        <v>23796.5</v>
      </c>
      <c r="F195" s="20">
        <v>3.4360336275448711E-2</v>
      </c>
      <c r="G195" s="22"/>
      <c r="H195" s="40">
        <v>681374.91666666663</v>
      </c>
      <c r="I195" s="40">
        <v>11182.333333333372</v>
      </c>
      <c r="J195" s="20">
        <v>1.6411424987638409E-2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37"/>
      <c r="FY195" s="40">
        <v>0</v>
      </c>
      <c r="FZ195" s="40">
        <v>0</v>
      </c>
      <c r="GA195" s="40">
        <v>0</v>
      </c>
      <c r="GB195" s="40">
        <v>0</v>
      </c>
      <c r="GC195" s="40">
        <v>0</v>
      </c>
      <c r="GD195" s="40">
        <v>0</v>
      </c>
      <c r="GE195" s="40">
        <v>0</v>
      </c>
      <c r="GF195" s="40">
        <v>0</v>
      </c>
      <c r="GG195" s="40">
        <v>0</v>
      </c>
      <c r="GH195" s="40">
        <v>0</v>
      </c>
      <c r="GI195" s="40">
        <v>0</v>
      </c>
      <c r="GJ195" s="40">
        <v>0</v>
      </c>
      <c r="GK195" s="40">
        <v>0</v>
      </c>
      <c r="GL195" s="40">
        <f>'EDE''s'!C195</f>
        <v>716353.75</v>
      </c>
      <c r="GM195" s="260"/>
      <c r="GN195" s="260"/>
      <c r="GO195" s="260"/>
      <c r="GP195" s="260"/>
      <c r="GQ195" s="260"/>
      <c r="GR195" s="260"/>
      <c r="GS195" s="260"/>
      <c r="GT195" s="260"/>
    </row>
    <row r="196" spans="1:202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 s="37"/>
      <c r="FY196" s="268"/>
      <c r="FZ196" s="268"/>
      <c r="GA196" s="268"/>
      <c r="GB196" s="268"/>
      <c r="GC196" s="268"/>
      <c r="GD196" s="268"/>
      <c r="GE196" s="268"/>
      <c r="GF196" s="268"/>
      <c r="GG196" s="268"/>
      <c r="GH196" s="268"/>
      <c r="GI196" s="268"/>
      <c r="GJ196" s="267"/>
      <c r="GK196" s="267"/>
      <c r="GL196" s="267"/>
      <c r="GM196" s="260"/>
      <c r="GN196" s="260"/>
      <c r="GO196" s="260"/>
      <c r="GP196" s="260"/>
      <c r="GQ196" s="260"/>
      <c r="GR196" s="260"/>
      <c r="GS196" s="260"/>
      <c r="GT196" s="260"/>
    </row>
    <row r="197" spans="1:202" ht="13.8">
      <c r="A197" s="9"/>
      <c r="B197" s="34" t="s">
        <v>57</v>
      </c>
      <c r="C197" s="39">
        <v>362365.11111111107</v>
      </c>
      <c r="D197" s="39">
        <v>323831.96296296298</v>
      </c>
      <c r="E197" s="39">
        <v>38533.148148148088</v>
      </c>
      <c r="F197" s="26">
        <v>0.11899118232672778</v>
      </c>
      <c r="G197" s="27"/>
      <c r="H197" s="39">
        <v>354583.75</v>
      </c>
      <c r="I197" s="39">
        <v>-30751.787037037022</v>
      </c>
      <c r="J197" s="26">
        <v>-8.6726442024026823E-2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433156.33333333331</v>
      </c>
      <c r="FX197" s="37"/>
      <c r="FY197" s="39">
        <v>0</v>
      </c>
      <c r="FZ197" s="39">
        <v>0</v>
      </c>
      <c r="GA197" s="39">
        <v>0</v>
      </c>
      <c r="GB197" s="39">
        <v>0</v>
      </c>
      <c r="GC197" s="39">
        <v>0</v>
      </c>
      <c r="GD197" s="39">
        <v>0</v>
      </c>
      <c r="GE197" s="39">
        <v>0</v>
      </c>
      <c r="GF197" s="39">
        <v>0</v>
      </c>
      <c r="GG197" s="39">
        <v>0</v>
      </c>
      <c r="GH197" s="39">
        <v>0</v>
      </c>
      <c r="GI197" s="39">
        <v>0</v>
      </c>
      <c r="GJ197" s="39">
        <v>0</v>
      </c>
      <c r="GK197" s="39">
        <v>0</v>
      </c>
      <c r="GL197" s="39">
        <f>'EDE''s'!C197</f>
        <v>362365.11111111107</v>
      </c>
      <c r="GM197" s="260"/>
      <c r="GN197" s="260"/>
      <c r="GO197" s="260"/>
      <c r="GP197" s="260"/>
      <c r="GQ197" s="260"/>
      <c r="GR197" s="260"/>
      <c r="GS197" s="260"/>
      <c r="GT197" s="260"/>
    </row>
    <row r="198" spans="1:202" ht="13.8">
      <c r="A198" s="9"/>
      <c r="B198" s="18" t="s">
        <v>18</v>
      </c>
      <c r="C198" s="40">
        <v>158239</v>
      </c>
      <c r="D198" s="40">
        <v>141033.55555555556</v>
      </c>
      <c r="E198" s="40">
        <v>17205.444444444438</v>
      </c>
      <c r="F198" s="20">
        <v>0.12199539589475156</v>
      </c>
      <c r="G198" s="22"/>
      <c r="H198" s="40">
        <v>141285.75</v>
      </c>
      <c r="I198" s="40">
        <v>-252.19444444443798</v>
      </c>
      <c r="J198" s="20">
        <v>-1.7849956166452595E-3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37"/>
      <c r="FY198" s="40">
        <v>0</v>
      </c>
      <c r="FZ198" s="40">
        <v>0</v>
      </c>
      <c r="GA198" s="40">
        <v>0</v>
      </c>
      <c r="GB198" s="40">
        <v>0</v>
      </c>
      <c r="GC198" s="40">
        <v>0</v>
      </c>
      <c r="GD198" s="40">
        <v>0</v>
      </c>
      <c r="GE198" s="40">
        <v>0</v>
      </c>
      <c r="GF198" s="40">
        <v>0</v>
      </c>
      <c r="GG198" s="40">
        <v>0</v>
      </c>
      <c r="GH198" s="40">
        <v>0</v>
      </c>
      <c r="GI198" s="40">
        <v>0</v>
      </c>
      <c r="GJ198" s="40">
        <v>0</v>
      </c>
      <c r="GK198" s="40">
        <v>0</v>
      </c>
      <c r="GL198" s="40">
        <f>'EDE''s'!C198</f>
        <v>158239</v>
      </c>
      <c r="GM198" s="260"/>
      <c r="GN198" s="260"/>
      <c r="GO198" s="260"/>
      <c r="GP198" s="260"/>
      <c r="GQ198" s="260"/>
      <c r="GR198" s="260"/>
      <c r="GS198" s="260"/>
      <c r="GT198" s="260"/>
    </row>
    <row r="199" spans="1:202" ht="13.8">
      <c r="A199" s="9"/>
      <c r="B199" s="18" t="s">
        <v>19</v>
      </c>
      <c r="C199" s="40">
        <v>98936.027777777766</v>
      </c>
      <c r="D199" s="40">
        <v>85339.935185185182</v>
      </c>
      <c r="E199" s="40">
        <v>13596.092592592584</v>
      </c>
      <c r="F199" s="20">
        <v>0.15931688444676526</v>
      </c>
      <c r="G199" s="22"/>
      <c r="H199" s="40">
        <v>110149.5</v>
      </c>
      <c r="I199" s="40">
        <v>-24809.564814814818</v>
      </c>
      <c r="J199" s="20">
        <v>-0.22523538295511844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110849.33333333333</v>
      </c>
      <c r="FX199" s="37"/>
      <c r="FY199" s="40">
        <v>0</v>
      </c>
      <c r="FZ199" s="40">
        <v>0</v>
      </c>
      <c r="GA199" s="40">
        <v>0</v>
      </c>
      <c r="GB199" s="40">
        <v>0</v>
      </c>
      <c r="GC199" s="40">
        <v>0</v>
      </c>
      <c r="GD199" s="40">
        <v>0</v>
      </c>
      <c r="GE199" s="40">
        <v>0</v>
      </c>
      <c r="GF199" s="40">
        <v>0</v>
      </c>
      <c r="GG199" s="40">
        <v>0</v>
      </c>
      <c r="GH199" s="40">
        <v>0</v>
      </c>
      <c r="GI199" s="40">
        <v>0</v>
      </c>
      <c r="GJ199" s="40">
        <v>0</v>
      </c>
      <c r="GK199" s="40">
        <v>0</v>
      </c>
      <c r="GL199" s="40">
        <f>'EDE''s'!C199</f>
        <v>98936.027777777766</v>
      </c>
      <c r="GM199" s="260"/>
      <c r="GN199" s="260"/>
      <c r="GO199" s="260"/>
      <c r="GP199" s="260"/>
      <c r="GQ199" s="260"/>
      <c r="GR199" s="260"/>
      <c r="GS199" s="260"/>
      <c r="GT199" s="260"/>
    </row>
    <row r="200" spans="1:202" ht="13.8">
      <c r="A200" s="9"/>
      <c r="B200" s="18" t="s">
        <v>20</v>
      </c>
      <c r="C200" s="40">
        <v>105190.08333333333</v>
      </c>
      <c r="D200" s="40">
        <v>97458.472222222204</v>
      </c>
      <c r="E200" s="40">
        <v>7731.611111111124</v>
      </c>
      <c r="F200" s="20">
        <v>7.9332365209683467E-2</v>
      </c>
      <c r="G200" s="22"/>
      <c r="H200" s="40">
        <v>103148.5</v>
      </c>
      <c r="I200" s="40">
        <v>-5690.0277777777956</v>
      </c>
      <c r="J200" s="20">
        <v>-5.5163456354457852E-2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37"/>
      <c r="FY200" s="40">
        <v>0</v>
      </c>
      <c r="FZ200" s="40">
        <v>0</v>
      </c>
      <c r="GA200" s="40">
        <v>0</v>
      </c>
      <c r="GB200" s="40">
        <v>0</v>
      </c>
      <c r="GC200" s="40">
        <v>0</v>
      </c>
      <c r="GD200" s="40">
        <v>0</v>
      </c>
      <c r="GE200" s="40">
        <v>0</v>
      </c>
      <c r="GF200" s="40">
        <v>0</v>
      </c>
      <c r="GG200" s="40">
        <v>0</v>
      </c>
      <c r="GH200" s="40">
        <v>0</v>
      </c>
      <c r="GI200" s="40">
        <v>0</v>
      </c>
      <c r="GJ200" s="40">
        <v>0</v>
      </c>
      <c r="GK200" s="40">
        <v>0</v>
      </c>
      <c r="GL200" s="40">
        <f>'EDE''s'!C200</f>
        <v>105190.08333333333</v>
      </c>
      <c r="GM200" s="260"/>
      <c r="GN200" s="260"/>
      <c r="GO200" s="260"/>
      <c r="GP200" s="260"/>
      <c r="GQ200" s="260"/>
      <c r="GR200" s="260"/>
      <c r="GS200" s="260"/>
      <c r="GT200" s="260"/>
    </row>
    <row r="201" spans="1:202" ht="14.4">
      <c r="A201" s="9"/>
      <c r="B201" s="21"/>
      <c r="C201"/>
      <c r="D201"/>
      <c r="E201" s="28" t="s">
        <v>389</v>
      </c>
      <c r="G201"/>
      <c r="H201"/>
      <c r="I201" s="28" t="s">
        <v>389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 s="37"/>
      <c r="FY201" s="268"/>
      <c r="FZ201" s="268"/>
      <c r="GA201" s="268"/>
      <c r="GB201" s="268"/>
      <c r="GC201" s="268"/>
      <c r="GD201" s="268"/>
      <c r="GE201" s="268"/>
      <c r="GF201" s="268"/>
      <c r="GG201" s="268"/>
      <c r="GH201" s="268"/>
      <c r="GI201" s="268"/>
      <c r="GJ201" s="267"/>
      <c r="GK201" s="267"/>
      <c r="GL201" s="267"/>
      <c r="GM201" s="260"/>
      <c r="GN201" s="260"/>
      <c r="GO201" s="260"/>
      <c r="GP201" s="260"/>
      <c r="GQ201" s="260"/>
      <c r="GR201" s="260"/>
      <c r="GS201" s="260"/>
      <c r="GT201" s="260"/>
    </row>
    <row r="202" spans="1:202" ht="13.8">
      <c r="A202" s="9"/>
      <c r="B202" s="34" t="s">
        <v>58</v>
      </c>
      <c r="C202" s="26">
        <v>0.98291682890033727</v>
      </c>
      <c r="D202" s="26">
        <v>0.98369161471842637</v>
      </c>
      <c r="E202" s="25">
        <v>-7.7478581808909652E-2</v>
      </c>
      <c r="F202" s="26">
        <v>-7.8763080471197522E-4</v>
      </c>
      <c r="G202" s="27"/>
      <c r="H202" s="26">
        <v>0.96850131171991893</v>
      </c>
      <c r="I202" s="25">
        <v>1.5190302998507432</v>
      </c>
      <c r="J202" s="26">
        <v>1.5684339106915243E-2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0.98310306676900117</v>
      </c>
      <c r="FX202" s="37"/>
      <c r="FY202" s="26">
        <v>0</v>
      </c>
      <c r="FZ202" s="26">
        <v>0</v>
      </c>
      <c r="GA202" s="26">
        <v>0</v>
      </c>
      <c r="GB202" s="26">
        <v>0</v>
      </c>
      <c r="GC202" s="26">
        <v>0</v>
      </c>
      <c r="GD202" s="26">
        <v>0</v>
      </c>
      <c r="GE202" s="26">
        <v>0</v>
      </c>
      <c r="GF202" s="26">
        <v>0</v>
      </c>
      <c r="GG202" s="26">
        <v>0</v>
      </c>
      <c r="GH202" s="26">
        <v>0</v>
      </c>
      <c r="GI202" s="26">
        <v>0</v>
      </c>
      <c r="GJ202" s="26">
        <v>0</v>
      </c>
      <c r="GK202" s="26">
        <v>0</v>
      </c>
      <c r="GL202" s="26">
        <f>'EDE''s'!C202</f>
        <v>0.98291682890033727</v>
      </c>
      <c r="GM202" s="260"/>
      <c r="GN202" s="260"/>
      <c r="GO202" s="260"/>
      <c r="GP202" s="260"/>
      <c r="GQ202" s="260"/>
      <c r="GR202" s="260"/>
      <c r="GS202" s="260"/>
      <c r="GT202" s="260"/>
    </row>
    <row r="203" spans="1:202" ht="13.8">
      <c r="A203" s="9"/>
      <c r="B203" s="18" t="s">
        <v>18</v>
      </c>
      <c r="C203" s="20">
        <v>0.98788888888888893</v>
      </c>
      <c r="D203" s="20">
        <v>0.98533333333333351</v>
      </c>
      <c r="E203" s="19">
        <v>0.25555555555554221</v>
      </c>
      <c r="F203" s="20">
        <v>2.5935949481279653E-3</v>
      </c>
      <c r="G203" s="22"/>
      <c r="H203" s="20">
        <v>0.9757200913242009</v>
      </c>
      <c r="I203" s="19">
        <v>0.96132420091326054</v>
      </c>
      <c r="J203" s="20">
        <v>9.8524588092533498E-3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397</v>
      </c>
      <c r="AZ203" s="20" t="s">
        <v>398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0.98566666666666658</v>
      </c>
      <c r="FX203" s="37"/>
      <c r="FY203" s="20">
        <v>0</v>
      </c>
      <c r="FZ203" s="20">
        <v>0</v>
      </c>
      <c r="GA203" s="20">
        <v>0</v>
      </c>
      <c r="GB203" s="20">
        <v>0</v>
      </c>
      <c r="GC203" s="20">
        <v>0</v>
      </c>
      <c r="GD203" s="20">
        <v>0</v>
      </c>
      <c r="GE203" s="20">
        <v>0</v>
      </c>
      <c r="GF203" s="20">
        <v>0</v>
      </c>
      <c r="GG203" s="20">
        <v>0</v>
      </c>
      <c r="GH203" s="20">
        <v>0</v>
      </c>
      <c r="GI203" s="20">
        <v>0</v>
      </c>
      <c r="GJ203" s="20">
        <v>0</v>
      </c>
      <c r="GK203" s="20">
        <v>0</v>
      </c>
      <c r="GL203" s="20">
        <f>'EDE''s'!C203</f>
        <v>0.98788888888888893</v>
      </c>
      <c r="GM203" s="260"/>
      <c r="GN203" s="260"/>
      <c r="GO203" s="260"/>
      <c r="GP203" s="260"/>
      <c r="GQ203" s="260"/>
      <c r="GR203" s="260"/>
      <c r="GS203" s="260"/>
      <c r="GT203" s="260"/>
    </row>
    <row r="204" spans="1:202" ht="13.8">
      <c r="A204" s="9"/>
      <c r="B204" s="18" t="s">
        <v>19</v>
      </c>
      <c r="C204" s="20">
        <v>0.98664070992439556</v>
      </c>
      <c r="D204" s="20">
        <v>0.98628233682502098</v>
      </c>
      <c r="E204" s="19">
        <v>3.5837309937458706E-2</v>
      </c>
      <c r="F204" s="20">
        <v>3.6335751538270426E-4</v>
      </c>
      <c r="G204" s="22"/>
      <c r="H204" s="20">
        <v>0.96859880051114999</v>
      </c>
      <c r="I204" s="19">
        <v>1.7683536313870984</v>
      </c>
      <c r="J204" s="20">
        <v>1.8256822437255765E-2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37"/>
      <c r="FY204" s="20">
        <v>0</v>
      </c>
      <c r="FZ204" s="20">
        <v>0</v>
      </c>
      <c r="GA204" s="20">
        <v>0</v>
      </c>
      <c r="GB204" s="20">
        <v>0</v>
      </c>
      <c r="GC204" s="20">
        <v>0</v>
      </c>
      <c r="GD204" s="20">
        <v>0</v>
      </c>
      <c r="GE204" s="20">
        <v>0</v>
      </c>
      <c r="GF204" s="20">
        <v>0</v>
      </c>
      <c r="GG204" s="20">
        <v>0</v>
      </c>
      <c r="GH204" s="20">
        <v>0</v>
      </c>
      <c r="GI204" s="20">
        <v>0</v>
      </c>
      <c r="GJ204" s="20">
        <v>0</v>
      </c>
      <c r="GK204" s="20">
        <v>0</v>
      </c>
      <c r="GL204" s="20">
        <f>'EDE''s'!C204</f>
        <v>0.98664070992439556</v>
      </c>
      <c r="GM204" s="260"/>
      <c r="GN204" s="260"/>
      <c r="GO204" s="260"/>
      <c r="GP204" s="260"/>
      <c r="GQ204" s="260"/>
      <c r="GR204" s="260"/>
      <c r="GS204" s="260"/>
      <c r="GT204" s="260"/>
    </row>
    <row r="205" spans="1:202" ht="13.8">
      <c r="A205" s="9"/>
      <c r="B205" s="18" t="s">
        <v>20</v>
      </c>
      <c r="C205" s="20">
        <v>0.97422088788772798</v>
      </c>
      <c r="D205" s="20">
        <v>0.97945917399692484</v>
      </c>
      <c r="E205" s="19">
        <v>-0.52382861091968547</v>
      </c>
      <c r="F205" s="20">
        <v>-5.3481413501093008E-3</v>
      </c>
      <c r="G205" s="22"/>
      <c r="H205" s="20">
        <v>0.96118504332440569</v>
      </c>
      <c r="I205" s="19">
        <v>1.8274130672519151</v>
      </c>
      <c r="J205" s="20">
        <v>1.9012083884821254E-2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0.97097805895439404</v>
      </c>
      <c r="FX205" s="37"/>
      <c r="FY205" s="20">
        <v>0</v>
      </c>
      <c r="FZ205" s="20">
        <v>0</v>
      </c>
      <c r="GA205" s="20">
        <v>0</v>
      </c>
      <c r="GB205" s="20">
        <v>0</v>
      </c>
      <c r="GC205" s="20">
        <v>0</v>
      </c>
      <c r="GD205" s="20">
        <v>0</v>
      </c>
      <c r="GE205" s="20">
        <v>0</v>
      </c>
      <c r="GF205" s="20">
        <v>0</v>
      </c>
      <c r="GG205" s="20">
        <v>0</v>
      </c>
      <c r="GH205" s="20">
        <v>0</v>
      </c>
      <c r="GI205" s="20">
        <v>0</v>
      </c>
      <c r="GJ205" s="20">
        <v>0</v>
      </c>
      <c r="GK205" s="20">
        <v>0</v>
      </c>
      <c r="GL205" s="20">
        <f>'EDE''s'!C205</f>
        <v>0.97422088788772798</v>
      </c>
      <c r="GM205" s="260"/>
      <c r="GN205" s="260"/>
      <c r="GO205" s="260"/>
      <c r="GP205" s="260"/>
      <c r="GQ205" s="260"/>
      <c r="GR205" s="260"/>
      <c r="GS205" s="260"/>
      <c r="GT205" s="260"/>
    </row>
    <row r="206" spans="1:202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 s="37"/>
      <c r="FY206" s="268"/>
      <c r="FZ206" s="268"/>
      <c r="GA206" s="268"/>
      <c r="GB206" s="268"/>
      <c r="GC206" s="268"/>
      <c r="GD206" s="268"/>
      <c r="GE206" s="268"/>
      <c r="GF206" s="268"/>
      <c r="GG206" s="268"/>
      <c r="GH206" s="268"/>
      <c r="GI206" s="268"/>
      <c r="GJ206" s="267"/>
      <c r="GK206" s="267"/>
      <c r="GL206" s="267"/>
      <c r="GM206" s="260"/>
      <c r="GN206" s="260"/>
      <c r="GO206" s="260"/>
      <c r="GP206" s="260"/>
      <c r="GQ206" s="260"/>
      <c r="GR206" s="260"/>
      <c r="GS206" s="260"/>
      <c r="GT206" s="260"/>
    </row>
    <row r="207" spans="1:202" ht="13.8">
      <c r="A207" s="9"/>
      <c r="B207" s="34" t="s">
        <v>59</v>
      </c>
      <c r="C207" s="39">
        <v>7790.666666666667</v>
      </c>
      <c r="D207" s="39">
        <v>8097.333333333333</v>
      </c>
      <c r="E207" s="39">
        <v>-306.66666666666606</v>
      </c>
      <c r="F207" s="26">
        <v>-3.7872550633953492E-2</v>
      </c>
      <c r="G207" s="27"/>
      <c r="H207" s="39">
        <v>8707.5833333333339</v>
      </c>
      <c r="I207" s="39">
        <v>-610.25000000000091</v>
      </c>
      <c r="J207" s="26">
        <v>-7.0082590845144663E-2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7"/>
      <c r="FY207" s="39">
        <v>0</v>
      </c>
      <c r="FZ207" s="39">
        <v>0</v>
      </c>
      <c r="GA207" s="39">
        <v>0</v>
      </c>
      <c r="GB207" s="39">
        <v>0</v>
      </c>
      <c r="GC207" s="39">
        <v>0</v>
      </c>
      <c r="GD207" s="39">
        <v>0</v>
      </c>
      <c r="GE207" s="39">
        <v>0</v>
      </c>
      <c r="GF207" s="39">
        <v>0</v>
      </c>
      <c r="GG207" s="39">
        <v>0</v>
      </c>
      <c r="GH207" s="39">
        <v>0</v>
      </c>
      <c r="GI207" s="39">
        <v>0</v>
      </c>
      <c r="GJ207" s="39">
        <v>0</v>
      </c>
      <c r="GK207" s="39">
        <v>0</v>
      </c>
      <c r="GL207" s="39">
        <f>'EDE''s'!C207</f>
        <v>7790.666666666667</v>
      </c>
      <c r="GM207" s="260"/>
      <c r="GN207" s="260"/>
      <c r="GO207" s="260"/>
      <c r="GP207" s="260"/>
      <c r="GQ207" s="260"/>
      <c r="GR207" s="260"/>
      <c r="GS207" s="260"/>
      <c r="GT207" s="260"/>
    </row>
    <row r="208" spans="1:202" ht="13.8">
      <c r="A208" s="9"/>
      <c r="B208" s="18" t="s">
        <v>18</v>
      </c>
      <c r="C208" s="40">
        <v>2689.5</v>
      </c>
      <c r="D208" s="40">
        <v>2899.0833333333335</v>
      </c>
      <c r="E208" s="40">
        <v>-209.58333333333348</v>
      </c>
      <c r="F208" s="20">
        <v>-7.2292966167466777E-2</v>
      </c>
      <c r="G208" s="22"/>
      <c r="H208" s="40">
        <v>2915.75</v>
      </c>
      <c r="I208" s="40">
        <v>-16.666666666666515</v>
      </c>
      <c r="J208" s="20">
        <v>-5.7160821972619446E-3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37"/>
      <c r="FY208" s="40">
        <v>0</v>
      </c>
      <c r="FZ208" s="40">
        <v>0</v>
      </c>
      <c r="GA208" s="40">
        <v>0</v>
      </c>
      <c r="GB208" s="40">
        <v>0</v>
      </c>
      <c r="GC208" s="40">
        <v>0</v>
      </c>
      <c r="GD208" s="40">
        <v>0</v>
      </c>
      <c r="GE208" s="40">
        <v>0</v>
      </c>
      <c r="GF208" s="40">
        <v>0</v>
      </c>
      <c r="GG208" s="40">
        <v>0</v>
      </c>
      <c r="GH208" s="40">
        <v>0</v>
      </c>
      <c r="GI208" s="40">
        <v>0</v>
      </c>
      <c r="GJ208" s="40">
        <v>0</v>
      </c>
      <c r="GK208" s="40">
        <v>0</v>
      </c>
      <c r="GL208" s="40">
        <f>'EDE''s'!C208</f>
        <v>2689.5</v>
      </c>
      <c r="GM208" s="260"/>
      <c r="GN208" s="260"/>
      <c r="GO208" s="260"/>
      <c r="GP208" s="260"/>
      <c r="GQ208" s="260"/>
      <c r="GR208" s="260"/>
      <c r="GS208" s="260"/>
      <c r="GT208" s="260"/>
    </row>
    <row r="209" spans="1:202" ht="13.8">
      <c r="A209" s="9"/>
      <c r="B209" s="18" t="s">
        <v>19</v>
      </c>
      <c r="C209" s="40">
        <v>2996.4166666666665</v>
      </c>
      <c r="D209" s="40">
        <v>3042.9166666666665</v>
      </c>
      <c r="E209" s="40">
        <v>-46.5</v>
      </c>
      <c r="F209" s="20">
        <v>-1.5281391209092155E-2</v>
      </c>
      <c r="G209" s="22"/>
      <c r="H209" s="40">
        <v>3279.5833333333335</v>
      </c>
      <c r="I209" s="40">
        <v>-236.66666666666697</v>
      </c>
      <c r="J209" s="20">
        <v>-7.2163638673612085E-2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37"/>
      <c r="FY209" s="40">
        <v>0</v>
      </c>
      <c r="FZ209" s="40">
        <v>0</v>
      </c>
      <c r="GA209" s="40">
        <v>0</v>
      </c>
      <c r="GB209" s="40">
        <v>0</v>
      </c>
      <c r="GC209" s="40">
        <v>0</v>
      </c>
      <c r="GD209" s="40">
        <v>0</v>
      </c>
      <c r="GE209" s="40">
        <v>0</v>
      </c>
      <c r="GF209" s="40">
        <v>0</v>
      </c>
      <c r="GG209" s="40">
        <v>0</v>
      </c>
      <c r="GH209" s="40">
        <v>0</v>
      </c>
      <c r="GI209" s="40">
        <v>0</v>
      </c>
      <c r="GJ209" s="40">
        <v>0</v>
      </c>
      <c r="GK209" s="40">
        <v>0</v>
      </c>
      <c r="GL209" s="40">
        <f>'EDE''s'!C209</f>
        <v>2996.4166666666665</v>
      </c>
      <c r="GM209" s="260"/>
      <c r="GN209" s="260"/>
      <c r="GO209" s="260"/>
      <c r="GP209" s="260"/>
      <c r="GQ209" s="260"/>
      <c r="GR209" s="260"/>
      <c r="GS209" s="260"/>
      <c r="GT209" s="260"/>
    </row>
    <row r="210" spans="1:202" ht="13.8">
      <c r="A210" s="9"/>
      <c r="B210" s="18" t="s">
        <v>20</v>
      </c>
      <c r="C210" s="40">
        <v>2104.75</v>
      </c>
      <c r="D210" s="40">
        <v>2155.3333333333335</v>
      </c>
      <c r="E210" s="40">
        <v>-50.583333333333485</v>
      </c>
      <c r="F210" s="20">
        <v>-2.3468914321064096E-2</v>
      </c>
      <c r="G210" s="22"/>
      <c r="H210" s="40">
        <v>2512.25</v>
      </c>
      <c r="I210" s="40">
        <v>-356.91666666666652</v>
      </c>
      <c r="J210" s="20">
        <v>-0.14207052111321186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37"/>
      <c r="FY210" s="40">
        <v>0</v>
      </c>
      <c r="FZ210" s="40">
        <v>0</v>
      </c>
      <c r="GA210" s="40">
        <v>0</v>
      </c>
      <c r="GB210" s="40">
        <v>0</v>
      </c>
      <c r="GC210" s="40">
        <v>0</v>
      </c>
      <c r="GD210" s="40">
        <v>0</v>
      </c>
      <c r="GE210" s="40">
        <v>0</v>
      </c>
      <c r="GF210" s="40">
        <v>0</v>
      </c>
      <c r="GG210" s="40">
        <v>0</v>
      </c>
      <c r="GH210" s="40">
        <v>0</v>
      </c>
      <c r="GI210" s="40">
        <v>0</v>
      </c>
      <c r="GJ210" s="40">
        <v>0</v>
      </c>
      <c r="GK210" s="40">
        <v>0</v>
      </c>
      <c r="GL210" s="40">
        <f>'EDE''s'!C210</f>
        <v>2104.75</v>
      </c>
      <c r="GM210" s="260"/>
      <c r="GN210" s="260"/>
      <c r="GO210" s="260"/>
      <c r="GP210" s="260"/>
      <c r="GQ210" s="260"/>
      <c r="GR210" s="260"/>
      <c r="GS210" s="260"/>
      <c r="GT210" s="260"/>
    </row>
    <row r="211" spans="1:202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GK211" s="260"/>
      <c r="GL211" s="260"/>
      <c r="GM211" s="260"/>
      <c r="GN211" s="260"/>
      <c r="GO211" s="260"/>
      <c r="GP211" s="260"/>
      <c r="GQ211" s="260"/>
      <c r="GR211" s="260"/>
      <c r="GS211" s="258"/>
    </row>
    <row r="216" spans="1:202" ht="12" customHeight="1">
      <c r="C216" s="255"/>
      <c r="D216" s="256"/>
    </row>
    <row r="218" spans="1:202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FY6:GF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L242"/>
  <sheetViews>
    <sheetView showGridLines="0" zoomScale="80" zoomScaleNormal="80" zoomScaleSheetLayoutView="85" workbookViewId="0">
      <pane xSplit="10" ySplit="7" topLeftCell="FM8" activePane="bottomRight" state="frozen"/>
      <selection pane="topRight" activeCell="K1" sqref="K1"/>
      <selection pane="bottomLeft" activeCell="A8" sqref="A8"/>
      <selection pane="bottomRight" activeCell="FV29" sqref="FV29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79" width="9.6640625" style="1" customWidth="1"/>
    <col min="180" max="180" width="9.5546875" style="1" customWidth="1"/>
    <col min="181" max="188" width="9.33203125" style="1" customWidth="1"/>
    <col min="189" max="194" width="11.6640625" style="1" customWidth="1"/>
    <col min="195" max="201" width="11" style="1" bestFit="1" customWidth="1"/>
    <col min="202" max="202" width="13.33203125" style="1" customWidth="1"/>
    <col min="203" max="16384" width="11.44140625" style="1"/>
  </cols>
  <sheetData>
    <row r="1" spans="1:194" ht="13.8">
      <c r="A1" s="2"/>
    </row>
    <row r="2" spans="1:194" ht="15.6">
      <c r="B2" s="306" t="s">
        <v>318</v>
      </c>
      <c r="H2" s="28" t="s">
        <v>324</v>
      </c>
    </row>
    <row r="3" spans="1:194" ht="13.8">
      <c r="B3" s="4" t="s">
        <v>339</v>
      </c>
    </row>
    <row r="4" spans="1:194" ht="13.8">
      <c r="B4" s="4" t="s">
        <v>1</v>
      </c>
    </row>
    <row r="5" spans="1:194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4" ht="12.75" customHeight="1">
      <c r="A6" s="9"/>
      <c r="B6" s="8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417" t="s">
        <v>2</v>
      </c>
      <c r="FZ6" s="417"/>
      <c r="GA6" s="417"/>
      <c r="GB6" s="417"/>
      <c r="GC6" s="417"/>
      <c r="GD6" s="417"/>
      <c r="GE6" s="417"/>
      <c r="GF6" s="417"/>
    </row>
    <row r="7" spans="1:194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27"/>
      <c r="FY7" s="14">
        <v>2009</v>
      </c>
      <c r="FZ7" s="14">
        <v>2010</v>
      </c>
      <c r="GA7" s="14" t="s">
        <v>296</v>
      </c>
      <c r="GB7" s="14" t="s">
        <v>297</v>
      </c>
      <c r="GC7" s="14" t="s">
        <v>298</v>
      </c>
      <c r="GD7" s="14" t="s">
        <v>299</v>
      </c>
      <c r="GE7" s="14" t="s">
        <v>300</v>
      </c>
      <c r="GF7" s="14" t="s">
        <v>301</v>
      </c>
      <c r="GG7" s="14" t="s">
        <v>302</v>
      </c>
      <c r="GH7" s="14" t="s">
        <v>303</v>
      </c>
      <c r="GI7" s="14" t="s">
        <v>304</v>
      </c>
      <c r="GJ7" s="14" t="s">
        <v>305</v>
      </c>
      <c r="GK7" s="14" t="s">
        <v>306</v>
      </c>
      <c r="GL7" s="14" t="s">
        <v>333</v>
      </c>
    </row>
    <row r="8" spans="1:194" ht="13.5" customHeight="1">
      <c r="A8" s="15"/>
      <c r="B8" s="24" t="s">
        <v>60</v>
      </c>
      <c r="C8" s="25">
        <v>3289.2828183928582</v>
      </c>
      <c r="D8" s="25">
        <v>5194.0595674772103</v>
      </c>
      <c r="E8" s="25">
        <v>-1904.7767490843521</v>
      </c>
      <c r="F8" s="26">
        <v>-0.36672216102625771</v>
      </c>
      <c r="G8" s="27"/>
      <c r="H8" s="25">
        <v>4117.2085395757995</v>
      </c>
      <c r="I8" s="25">
        <v>1076.8510279014108</v>
      </c>
      <c r="J8" s="26">
        <v>0.26154881822244541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7"/>
      <c r="FY8" s="25">
        <v>0</v>
      </c>
      <c r="FZ8" s="25">
        <v>0</v>
      </c>
      <c r="GA8" s="25">
        <v>0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5">
        <v>0</v>
      </c>
      <c r="GL8" s="25">
        <v>0</v>
      </c>
    </row>
    <row r="9" spans="1:194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27"/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19">
        <v>0</v>
      </c>
      <c r="GL9" s="19">
        <v>0</v>
      </c>
    </row>
    <row r="10" spans="1:194" ht="13.8">
      <c r="A10" s="15"/>
      <c r="B10" s="18" t="s">
        <v>192</v>
      </c>
      <c r="C10" s="19">
        <v>1602.4782646542151</v>
      </c>
      <c r="D10" s="19">
        <v>1572.9286238594786</v>
      </c>
      <c r="E10" s="19">
        <v>29.549640794736433</v>
      </c>
      <c r="F10" s="20">
        <v>1.8786383785318106E-2</v>
      </c>
      <c r="G10" s="263"/>
      <c r="H10" s="19">
        <v>522.05408873094814</v>
      </c>
      <c r="I10" s="19">
        <v>1050.8745351285306</v>
      </c>
      <c r="J10" s="20">
        <v>2.0129610280097272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27"/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</row>
    <row r="11" spans="1:194" ht="13.8">
      <c r="A11" s="15"/>
      <c r="B11" s="18" t="s">
        <v>205</v>
      </c>
      <c r="C11" s="19">
        <v>1686.8045537386433</v>
      </c>
      <c r="D11" s="19">
        <v>1826.4870321422186</v>
      </c>
      <c r="E11" s="19">
        <v>-139.68247840357526</v>
      </c>
      <c r="F11" s="20">
        <v>-7.6476030733022449E-2</v>
      </c>
      <c r="G11" s="263"/>
      <c r="H11" s="19">
        <v>1788.3915010272995</v>
      </c>
      <c r="I11" s="19">
        <v>38.09553111491914</v>
      </c>
      <c r="J11" s="20">
        <v>2.1301561259397653E-2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27"/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19">
        <v>0</v>
      </c>
      <c r="GL11" s="19">
        <v>0</v>
      </c>
    </row>
    <row r="12" spans="1:194" ht="13.8" hidden="1">
      <c r="A12" s="15"/>
      <c r="B12" s="18" t="s">
        <v>278</v>
      </c>
      <c r="C12" s="19">
        <v>0</v>
      </c>
      <c r="D12" s="19">
        <v>130.11449857159806</v>
      </c>
      <c r="E12" s="19">
        <v>-130.11449857159806</v>
      </c>
      <c r="F12" s="20">
        <v>-1</v>
      </c>
      <c r="G12" s="263"/>
      <c r="H12" s="19">
        <v>178.17255473770643</v>
      </c>
      <c r="I12" s="19">
        <v>-48.058056166108372</v>
      </c>
      <c r="J12" s="20">
        <v>-0.26972760331610102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27"/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</row>
    <row r="13" spans="1:194" ht="13.8" hidden="1">
      <c r="A13" s="15"/>
      <c r="B13" s="18" t="s">
        <v>278</v>
      </c>
      <c r="C13" s="19">
        <v>0</v>
      </c>
      <c r="D13" s="19">
        <v>87.57647016370548</v>
      </c>
      <c r="E13" s="19">
        <v>-87.57647016370548</v>
      </c>
      <c r="F13" s="20">
        <v>-1</v>
      </c>
      <c r="G13" s="263"/>
      <c r="H13" s="19">
        <v>124.92488148204028</v>
      </c>
      <c r="I13" s="19">
        <v>-37.348411318334797</v>
      </c>
      <c r="J13" s="20">
        <v>-0.29896695418281555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27"/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</row>
    <row r="14" spans="1:194" ht="13.8" hidden="1">
      <c r="A14" s="15"/>
      <c r="B14" s="18" t="s">
        <v>271</v>
      </c>
      <c r="C14" s="19">
        <v>0</v>
      </c>
      <c r="D14" s="19">
        <v>32.103337143614439</v>
      </c>
      <c r="E14" s="19">
        <v>-32.103337143614439</v>
      </c>
      <c r="F14" s="20">
        <v>-1</v>
      </c>
      <c r="G14" s="263"/>
      <c r="H14" s="19">
        <v>47.866520823102</v>
      </c>
      <c r="I14" s="19">
        <v>-15.763183679487561</v>
      </c>
      <c r="J14" s="20">
        <v>-0.32931542565507949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27"/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</row>
    <row r="15" spans="1:194" ht="13.8" hidden="1">
      <c r="A15" s="15"/>
      <c r="B15" s="18" t="s">
        <v>279</v>
      </c>
      <c r="C15" s="19">
        <v>0</v>
      </c>
      <c r="D15" s="19">
        <v>56.703824815077986</v>
      </c>
      <c r="E15" s="19">
        <v>-56.703824815077986</v>
      </c>
      <c r="F15" s="20">
        <v>-1</v>
      </c>
      <c r="G15" s="263"/>
      <c r="H15" s="19">
        <v>100.958410311308</v>
      </c>
      <c r="I15" s="19">
        <v>-44.254585496230014</v>
      </c>
      <c r="J15" s="20">
        <v>-0.43834471402402037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27"/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19">
        <v>0</v>
      </c>
      <c r="GL15" s="19">
        <v>0</v>
      </c>
    </row>
    <row r="16" spans="1:194" ht="13.8" hidden="1">
      <c r="A16" s="15"/>
      <c r="B16" s="18" t="s">
        <v>280</v>
      </c>
      <c r="C16" s="19">
        <v>0</v>
      </c>
      <c r="D16" s="19">
        <v>107.06323102270802</v>
      </c>
      <c r="E16" s="19">
        <v>-107.06323102270802</v>
      </c>
      <c r="F16" s="20">
        <v>-1</v>
      </c>
      <c r="G16" s="263"/>
      <c r="H16" s="19">
        <v>157.942097837978</v>
      </c>
      <c r="I16" s="19">
        <v>-50.878866815269973</v>
      </c>
      <c r="J16" s="20">
        <v>-0.32213619745296229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27"/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19">
        <v>0</v>
      </c>
      <c r="GL16" s="19">
        <v>0</v>
      </c>
    </row>
    <row r="17" spans="1:194" ht="13.8" hidden="1">
      <c r="A17" s="15"/>
      <c r="B17" s="18" t="s">
        <v>277</v>
      </c>
      <c r="C17" s="19">
        <v>0</v>
      </c>
      <c r="D17" s="19">
        <v>117.49329487982601</v>
      </c>
      <c r="E17" s="19">
        <v>-117.49329487982601</v>
      </c>
      <c r="F17" s="20">
        <v>-1</v>
      </c>
      <c r="G17" s="263"/>
      <c r="H17" s="19">
        <v>178.76390665675498</v>
      </c>
      <c r="I17" s="19">
        <v>-61.270611776928973</v>
      </c>
      <c r="J17" s="20">
        <v>-0.34274598783844451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27"/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19">
        <v>0</v>
      </c>
      <c r="GL17" s="19">
        <v>0</v>
      </c>
    </row>
    <row r="18" spans="1:194" ht="13.8" hidden="1">
      <c r="A18" s="15"/>
      <c r="B18" s="18" t="s">
        <v>281</v>
      </c>
      <c r="C18" s="19">
        <v>0</v>
      </c>
      <c r="D18" s="19">
        <v>74.234596944839211</v>
      </c>
      <c r="E18" s="19">
        <v>-74.234596944839211</v>
      </c>
      <c r="F18" s="20">
        <v>-1</v>
      </c>
      <c r="G18" s="263"/>
      <c r="H18" s="19">
        <v>103.22034030119002</v>
      </c>
      <c r="I18" s="19">
        <v>-28.98574335635081</v>
      </c>
      <c r="J18" s="20">
        <v>-0.28081425881538813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27"/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19">
        <v>0</v>
      </c>
      <c r="GL18" s="19">
        <v>0</v>
      </c>
    </row>
    <row r="19" spans="1:194" ht="13.8" hidden="1">
      <c r="A19" s="15"/>
      <c r="B19" s="18" t="s">
        <v>286</v>
      </c>
      <c r="C19" s="19">
        <v>0</v>
      </c>
      <c r="D19" s="19">
        <v>54.147960920000017</v>
      </c>
      <c r="E19" s="19">
        <v>-54.147960920000017</v>
      </c>
      <c r="F19" s="20">
        <v>-1</v>
      </c>
      <c r="G19" s="19"/>
      <c r="H19" s="19">
        <v>84.724982595038782</v>
      </c>
      <c r="I19" s="19">
        <v>-30.577021675038765</v>
      </c>
      <c r="J19" s="20">
        <v>-0.36089734973671456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27"/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0</v>
      </c>
    </row>
    <row r="20" spans="1:194" ht="13.8" hidden="1">
      <c r="A20" s="15"/>
      <c r="B20" s="18" t="s">
        <v>290</v>
      </c>
      <c r="C20" s="19">
        <v>0</v>
      </c>
      <c r="D20" s="19">
        <v>35.384143348999999</v>
      </c>
      <c r="E20" s="19">
        <v>-35.384143348999999</v>
      </c>
      <c r="F20" s="20">
        <v>-1</v>
      </c>
      <c r="G20" s="263"/>
      <c r="H20" s="19">
        <v>48.663885599000004</v>
      </c>
      <c r="I20" s="19">
        <v>-13.279742250000005</v>
      </c>
      <c r="J20" s="20">
        <v>-0.27288701028577322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27"/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</row>
    <row r="21" spans="1:194" ht="13.8" hidden="1">
      <c r="A21" s="15"/>
      <c r="B21" s="18" t="s">
        <v>291</v>
      </c>
      <c r="C21" s="19">
        <v>0</v>
      </c>
      <c r="D21" s="19">
        <v>119.018989721</v>
      </c>
      <c r="E21" s="19">
        <v>-119.018989721</v>
      </c>
      <c r="F21" s="20">
        <v>-1</v>
      </c>
      <c r="G21" s="19"/>
      <c r="H21" s="19">
        <v>118.81291661699994</v>
      </c>
      <c r="I21" s="19">
        <v>0.20607310400005474</v>
      </c>
      <c r="J21" s="20">
        <v>1.7344335099890096E-3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27"/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</row>
    <row r="22" spans="1:194" ht="13.8">
      <c r="A22" s="15"/>
      <c r="B22" s="18" t="s">
        <v>292</v>
      </c>
      <c r="C22" s="19">
        <v>0</v>
      </c>
      <c r="D22" s="19">
        <v>813.84034753136916</v>
      </c>
      <c r="E22" s="19">
        <v>-813.84034753136916</v>
      </c>
      <c r="F22" s="20">
        <v>-1</v>
      </c>
      <c r="G22" s="19"/>
      <c r="H22" s="19">
        <v>1144.0504969611184</v>
      </c>
      <c r="I22" s="19">
        <v>-330.21014942974921</v>
      </c>
      <c r="J22" s="20">
        <v>-0.28863249507505934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27"/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</row>
    <row r="23" spans="1:194" ht="13.8">
      <c r="A23" s="15"/>
      <c r="B23" s="18" t="s">
        <v>293</v>
      </c>
      <c r="C23" s="19">
        <v>0</v>
      </c>
      <c r="D23" s="19">
        <v>980.80356394414366</v>
      </c>
      <c r="E23" s="19">
        <v>-980.80356394414366</v>
      </c>
      <c r="F23" s="20">
        <v>-1</v>
      </c>
      <c r="G23" s="19"/>
      <c r="H23" s="19">
        <v>662.7124528564334</v>
      </c>
      <c r="I23" s="19">
        <v>318.09111108771026</v>
      </c>
      <c r="J23" s="20">
        <v>0.47998360332097134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27"/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</row>
    <row r="24" spans="1:194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27"/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</row>
    <row r="25" spans="1:194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27"/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v>0</v>
      </c>
    </row>
    <row r="26" spans="1:194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27"/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19">
        <v>0</v>
      </c>
      <c r="GL26" s="19">
        <v>0</v>
      </c>
    </row>
    <row r="27" spans="1:194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27"/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19">
        <v>0</v>
      </c>
      <c r="GL27" s="19">
        <v>0</v>
      </c>
    </row>
    <row r="28" spans="1:194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27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</row>
    <row r="29" spans="1:194" ht="13.8">
      <c r="A29" s="15"/>
      <c r="B29" s="24" t="s">
        <v>62</v>
      </c>
      <c r="C29" s="31">
        <v>13.318624168171992</v>
      </c>
      <c r="D29" s="31">
        <v>10.540474236184277</v>
      </c>
      <c r="E29" s="31">
        <v>2.7781499319877145</v>
      </c>
      <c r="F29" s="26">
        <v>0.26356972843315096</v>
      </c>
      <c r="G29" s="27"/>
      <c r="H29" s="31">
        <v>9.8497570515546453</v>
      </c>
      <c r="I29" s="31">
        <v>0.69071718462963183</v>
      </c>
      <c r="J29" s="26">
        <v>7.0125301671335322E-2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27"/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</row>
    <row r="30" spans="1:194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27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</row>
    <row r="31" spans="1:194" ht="13.8">
      <c r="A31" s="15"/>
      <c r="B31" s="24" t="s">
        <v>63</v>
      </c>
      <c r="C31" s="25">
        <v>438.08721641</v>
      </c>
      <c r="D31" s="25">
        <v>547.47851052199985</v>
      </c>
      <c r="E31" s="25">
        <v>-109.39129411199985</v>
      </c>
      <c r="F31" s="26">
        <v>-0.19980929298521585</v>
      </c>
      <c r="G31" s="27"/>
      <c r="H31" s="25">
        <v>405.53503845407732</v>
      </c>
      <c r="I31" s="25">
        <v>141.94347206792253</v>
      </c>
      <c r="J31" s="26">
        <v>0.35001530967341105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7"/>
      <c r="FY31" s="25">
        <v>0</v>
      </c>
      <c r="FZ31" s="25">
        <v>0</v>
      </c>
      <c r="GA31" s="25">
        <v>0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5">
        <v>0</v>
      </c>
      <c r="GL31" s="25">
        <v>0</v>
      </c>
    </row>
    <row r="32" spans="1:194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27"/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19">
        <v>0</v>
      </c>
      <c r="GL32" s="19">
        <v>0</v>
      </c>
    </row>
    <row r="33" spans="1:194" ht="13.8">
      <c r="A33" s="15"/>
      <c r="B33" s="18" t="s">
        <v>192</v>
      </c>
      <c r="C33" s="19">
        <v>202.22302084999998</v>
      </c>
      <c r="D33" s="19">
        <v>154.09795672999999</v>
      </c>
      <c r="E33" s="19">
        <v>48.12506411999999</v>
      </c>
      <c r="F33" s="20">
        <v>0.31230176662446907</v>
      </c>
      <c r="G33" s="19"/>
      <c r="H33" s="19">
        <v>46.256380621160005</v>
      </c>
      <c r="I33" s="19">
        <v>107.84157610883999</v>
      </c>
      <c r="J33" s="20">
        <v>2.3313881168538249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27"/>
      <c r="FY33" s="19">
        <v>0</v>
      </c>
      <c r="FZ33" s="19">
        <v>0</v>
      </c>
      <c r="GA33" s="19">
        <v>0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19">
        <v>0</v>
      </c>
      <c r="GL33" s="19">
        <v>0</v>
      </c>
    </row>
    <row r="34" spans="1:194" ht="13.8">
      <c r="A34" s="15"/>
      <c r="B34" s="18" t="s">
        <v>205</v>
      </c>
      <c r="C34" s="19">
        <v>235.86419556000001</v>
      </c>
      <c r="D34" s="19">
        <v>201.49195825999999</v>
      </c>
      <c r="E34" s="19">
        <v>34.372237300000023</v>
      </c>
      <c r="F34" s="20">
        <v>0.17058863091521986</v>
      </c>
      <c r="G34" s="19"/>
      <c r="H34" s="19">
        <v>168.61611777790003</v>
      </c>
      <c r="I34" s="19">
        <v>32.87584048209996</v>
      </c>
      <c r="J34" s="20">
        <v>0.19497448355087732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27"/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19">
        <v>0</v>
      </c>
      <c r="GL34" s="19">
        <v>0</v>
      </c>
    </row>
    <row r="35" spans="1:194" ht="13.8" hidden="1">
      <c r="A35" s="15"/>
      <c r="B35" s="18" t="s">
        <v>278</v>
      </c>
      <c r="C35" s="19">
        <v>0</v>
      </c>
      <c r="D35" s="19">
        <v>16.255025319999998</v>
      </c>
      <c r="E35" s="19">
        <v>-16.255025319999998</v>
      </c>
      <c r="F35" s="20">
        <v>-1</v>
      </c>
      <c r="G35" s="19"/>
      <c r="H35" s="19">
        <v>21.889956145874709</v>
      </c>
      <c r="I35" s="19">
        <v>-5.6349308258747115</v>
      </c>
      <c r="J35" s="20">
        <v>-0.25742083667612314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27"/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</row>
    <row r="36" spans="1:194" ht="13.8" hidden="1">
      <c r="A36" s="15"/>
      <c r="B36" s="18" t="s">
        <v>278</v>
      </c>
      <c r="C36" s="19">
        <v>0</v>
      </c>
      <c r="D36" s="19">
        <v>9.2808260699999998</v>
      </c>
      <c r="E36" s="19">
        <v>-9.2808260699999998</v>
      </c>
      <c r="F36" s="20">
        <v>-1</v>
      </c>
      <c r="G36" s="19"/>
      <c r="H36" s="19">
        <v>13.1753863483023</v>
      </c>
      <c r="I36" s="19">
        <v>-3.8945602783023006</v>
      </c>
      <c r="J36" s="20">
        <v>-0.29559363007249723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27"/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0</v>
      </c>
    </row>
    <row r="37" spans="1:194" ht="13.8" hidden="1">
      <c r="A37" s="15"/>
      <c r="B37" s="18" t="s">
        <v>271</v>
      </c>
      <c r="C37" s="19">
        <v>0</v>
      </c>
      <c r="D37" s="19">
        <v>4.8682808299999998</v>
      </c>
      <c r="E37" s="19">
        <v>-4.8682808299999998</v>
      </c>
      <c r="F37" s="20">
        <v>-1</v>
      </c>
      <c r="G37" s="19"/>
      <c r="H37" s="19">
        <v>7.031797288005321</v>
      </c>
      <c r="I37" s="19">
        <v>-2.1635164580053212</v>
      </c>
      <c r="J37" s="20">
        <v>-0.30767617003064041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27"/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19">
        <v>0</v>
      </c>
      <c r="GL37" s="19">
        <v>0</v>
      </c>
    </row>
    <row r="38" spans="1:194" ht="13.8" hidden="1">
      <c r="A38" s="15"/>
      <c r="B38" s="18" t="s">
        <v>279</v>
      </c>
      <c r="C38" s="19">
        <v>0</v>
      </c>
      <c r="D38" s="19">
        <v>7.3505759099999999</v>
      </c>
      <c r="E38" s="19">
        <v>-7.3505759099999999</v>
      </c>
      <c r="F38" s="20">
        <v>-1</v>
      </c>
      <c r="G38" s="19"/>
      <c r="H38" s="19">
        <v>12.924125231815406</v>
      </c>
      <c r="I38" s="19">
        <v>-5.5735493218154062</v>
      </c>
      <c r="J38" s="20">
        <v>-0.43125157191257807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27"/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19">
        <v>0</v>
      </c>
      <c r="GL38" s="19">
        <v>0</v>
      </c>
    </row>
    <row r="39" spans="1:194" ht="13.8" hidden="1">
      <c r="A39" s="15"/>
      <c r="B39" s="18" t="s">
        <v>280</v>
      </c>
      <c r="C39" s="19">
        <v>0</v>
      </c>
      <c r="D39" s="19">
        <v>12.726935209999999</v>
      </c>
      <c r="E39" s="19">
        <v>-12.726935209999999</v>
      </c>
      <c r="F39" s="20">
        <v>-1</v>
      </c>
      <c r="G39" s="19"/>
      <c r="H39" s="19">
        <v>18.463438307109886</v>
      </c>
      <c r="I39" s="19">
        <v>-5.7365030971098872</v>
      </c>
      <c r="J39" s="20">
        <v>-0.31069527797002355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27"/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19">
        <v>0</v>
      </c>
      <c r="GL39" s="19">
        <v>0</v>
      </c>
    </row>
    <row r="40" spans="1:194" ht="13.8" hidden="1">
      <c r="A40" s="15"/>
      <c r="B40" s="18" t="s">
        <v>277</v>
      </c>
      <c r="C40" s="19">
        <v>0</v>
      </c>
      <c r="D40" s="19">
        <v>13.966788939999999</v>
      </c>
      <c r="E40" s="19">
        <v>-13.966788939999999</v>
      </c>
      <c r="F40" s="20">
        <v>-1</v>
      </c>
      <c r="G40" s="19"/>
      <c r="H40" s="19">
        <v>20.900787470150718</v>
      </c>
      <c r="I40" s="19">
        <v>-6.9339985301507188</v>
      </c>
      <c r="J40" s="20">
        <v>-0.33175776463223933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27"/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19">
        <v>0</v>
      </c>
      <c r="GL40" s="19">
        <v>0</v>
      </c>
    </row>
    <row r="41" spans="1:194" ht="13.8" hidden="1">
      <c r="A41" s="15"/>
      <c r="B41" s="18" t="s">
        <v>281</v>
      </c>
      <c r="C41" s="19">
        <v>0</v>
      </c>
      <c r="D41" s="19">
        <v>8.8244946199999994</v>
      </c>
      <c r="E41" s="19">
        <v>-8.8244946199999994</v>
      </c>
      <c r="F41" s="20">
        <v>-1</v>
      </c>
      <c r="G41" s="19"/>
      <c r="H41" s="19">
        <v>12.073456821660475</v>
      </c>
      <c r="I41" s="19">
        <v>-3.2489622016604756</v>
      </c>
      <c r="J41" s="20">
        <v>-0.26909958346243062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27"/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19">
        <v>0</v>
      </c>
      <c r="GL41" s="19">
        <v>0</v>
      </c>
    </row>
    <row r="42" spans="1:194" ht="13.8" hidden="1">
      <c r="A42" s="15"/>
      <c r="B42" s="18" t="s">
        <v>286</v>
      </c>
      <c r="C42" s="19">
        <v>0</v>
      </c>
      <c r="D42" s="19">
        <v>5.4471588100000004</v>
      </c>
      <c r="E42" s="19">
        <v>-5.4471588100000004</v>
      </c>
      <c r="F42" s="20">
        <v>-1</v>
      </c>
      <c r="G42" s="19"/>
      <c r="H42" s="19">
        <v>8.504974934088537</v>
      </c>
      <c r="I42" s="19">
        <v>-3.0578161240885366</v>
      </c>
      <c r="J42" s="20">
        <v>-0.35953264386854272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27"/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19">
        <v>0</v>
      </c>
      <c r="GL42" s="19">
        <v>0</v>
      </c>
    </row>
    <row r="43" spans="1:194" ht="13.8" hidden="1">
      <c r="A43" s="15"/>
      <c r="B43" s="18" t="s">
        <v>290</v>
      </c>
      <c r="C43" s="19">
        <v>0</v>
      </c>
      <c r="D43" s="19">
        <v>9.2308759419999991</v>
      </c>
      <c r="E43" s="19">
        <v>-9.2308759419999991</v>
      </c>
      <c r="F43" s="20">
        <v>-1</v>
      </c>
      <c r="G43" s="19"/>
      <c r="H43" s="19">
        <v>6.081735698000001</v>
      </c>
      <c r="I43" s="19">
        <v>3.149140243999998</v>
      </c>
      <c r="J43" s="20">
        <v>0.5178028773982406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27"/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19">
        <v>0</v>
      </c>
      <c r="GL43" s="19">
        <v>0</v>
      </c>
    </row>
    <row r="44" spans="1:194" ht="13.8" hidden="1">
      <c r="A44" s="15"/>
      <c r="B44" s="18" t="s">
        <v>291</v>
      </c>
      <c r="C44" s="19">
        <v>0</v>
      </c>
      <c r="D44" s="19">
        <v>13.915759790000001</v>
      </c>
      <c r="E44" s="19">
        <v>-13.915759790000001</v>
      </c>
      <c r="F44" s="20">
        <v>-1</v>
      </c>
      <c r="G44" s="19"/>
      <c r="H44" s="19">
        <v>13.663485410009997</v>
      </c>
      <c r="I44" s="19">
        <v>0.25227437999000379</v>
      </c>
      <c r="J44" s="20">
        <v>1.8463398790266591E-2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27"/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</row>
    <row r="45" spans="1:194" ht="13.8">
      <c r="A45" s="15"/>
      <c r="B45" s="18" t="s">
        <v>292</v>
      </c>
      <c r="C45" s="19">
        <v>0</v>
      </c>
      <c r="D45" s="19">
        <v>101.866721442</v>
      </c>
      <c r="E45" s="19">
        <v>-101.866721442</v>
      </c>
      <c r="F45" s="20">
        <v>-1</v>
      </c>
      <c r="G45" s="19"/>
      <c r="H45" s="19">
        <v>134.70914365501736</v>
      </c>
      <c r="I45" s="19">
        <v>-32.842422213017358</v>
      </c>
      <c r="J45" s="20">
        <v>-0.24380247191775622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27"/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19">
        <v>0</v>
      </c>
      <c r="GL45" s="19">
        <v>0</v>
      </c>
    </row>
    <row r="46" spans="1:194" ht="13.8">
      <c r="A46" s="15"/>
      <c r="B46" s="18" t="s">
        <v>293</v>
      </c>
      <c r="C46" s="19">
        <v>0</v>
      </c>
      <c r="D46" s="19">
        <v>90.021874089999997</v>
      </c>
      <c r="E46" s="19">
        <v>-90.021874089999997</v>
      </c>
      <c r="F46" s="20">
        <v>-1</v>
      </c>
      <c r="G46" s="19"/>
      <c r="H46" s="19">
        <v>55.953396400000003</v>
      </c>
      <c r="I46" s="19">
        <v>34.068477689999995</v>
      </c>
      <c r="J46" s="20">
        <v>0.60887238098025431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27"/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0</v>
      </c>
    </row>
    <row r="47" spans="1:194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27"/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19">
        <v>0</v>
      </c>
      <c r="GL47" s="19">
        <v>0</v>
      </c>
    </row>
    <row r="48" spans="1:194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27"/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19">
        <v>0</v>
      </c>
      <c r="GL48" s="19">
        <v>0</v>
      </c>
    </row>
    <row r="49" spans="1:194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27"/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19">
        <v>0</v>
      </c>
      <c r="GL49" s="19">
        <v>0</v>
      </c>
    </row>
    <row r="50" spans="1:194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27"/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19">
        <v>0</v>
      </c>
      <c r="GL50" s="19">
        <v>0</v>
      </c>
    </row>
    <row r="51" spans="1:194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27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</row>
    <row r="52" spans="1:194" ht="13.8">
      <c r="A52" s="15"/>
      <c r="B52" s="24" t="s">
        <v>64</v>
      </c>
      <c r="C52" s="25">
        <v>3777.1686021839914</v>
      </c>
      <c r="D52" s="25">
        <v>9454.4169713481824</v>
      </c>
      <c r="E52" s="25">
        <v>-5677.248369164191</v>
      </c>
      <c r="F52" s="26">
        <v>-0.60048635324306265</v>
      </c>
      <c r="G52" s="27"/>
      <c r="H52" s="25">
        <v>8691.4485218813934</v>
      </c>
      <c r="I52" s="25">
        <v>762.96844946678902</v>
      </c>
      <c r="J52" s="26">
        <v>8.7783808135773564E-2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7"/>
      <c r="FY52" s="25">
        <v>0</v>
      </c>
      <c r="FZ52" s="25">
        <v>0</v>
      </c>
      <c r="GA52" s="25">
        <v>0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5">
        <v>0</v>
      </c>
      <c r="GL52" s="25">
        <v>0</v>
      </c>
    </row>
    <row r="53" spans="1:194" ht="13.8">
      <c r="A53" s="15"/>
      <c r="B53" s="18" t="s">
        <v>18</v>
      </c>
      <c r="C53" s="19">
        <v>1063.2570927009565</v>
      </c>
      <c r="D53" s="19">
        <v>2718.6972079696625</v>
      </c>
      <c r="E53" s="19">
        <v>-1655.440115268706</v>
      </c>
      <c r="F53" s="20">
        <v>-0.6089093373163823</v>
      </c>
      <c r="G53" s="19"/>
      <c r="H53" s="19">
        <v>2921.4659282544189</v>
      </c>
      <c r="I53" s="19">
        <v>-202.76872028475645</v>
      </c>
      <c r="J53" s="20">
        <v>-6.9406498403324232E-2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27"/>
      <c r="FY53" s="19">
        <v>0</v>
      </c>
      <c r="FZ53" s="19">
        <v>0</v>
      </c>
      <c r="GA53" s="19">
        <v>0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19">
        <v>0</v>
      </c>
      <c r="GL53" s="19">
        <v>0</v>
      </c>
    </row>
    <row r="54" spans="1:194" ht="13.8">
      <c r="A54" s="15"/>
      <c r="B54" s="18" t="s">
        <v>19</v>
      </c>
      <c r="C54" s="19">
        <v>1619.4839368615192</v>
      </c>
      <c r="D54" s="19">
        <v>3516.0100557717797</v>
      </c>
      <c r="E54" s="19">
        <v>-1896.5261189102605</v>
      </c>
      <c r="F54" s="20">
        <v>-0.53939723971977227</v>
      </c>
      <c r="G54" s="19"/>
      <c r="H54" s="19">
        <v>3126.7526742884065</v>
      </c>
      <c r="I54" s="19">
        <v>389.25738148337314</v>
      </c>
      <c r="J54" s="20">
        <v>0.1244925397151731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27"/>
      <c r="FY54" s="19">
        <v>0</v>
      </c>
      <c r="FZ54" s="19">
        <v>0</v>
      </c>
      <c r="GA54" s="19">
        <v>0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19">
        <v>0</v>
      </c>
      <c r="GL54" s="19">
        <v>0</v>
      </c>
    </row>
    <row r="55" spans="1:194" ht="13.8">
      <c r="A55" s="15"/>
      <c r="B55" s="18" t="s">
        <v>20</v>
      </c>
      <c r="C55" s="19">
        <v>1094.4275726215164</v>
      </c>
      <c r="D55" s="19">
        <v>3219.7097076067389</v>
      </c>
      <c r="E55" s="19">
        <v>-2125.2821349852225</v>
      </c>
      <c r="F55" s="20">
        <v>-0.66008501634918459</v>
      </c>
      <c r="G55" s="19"/>
      <c r="H55" s="19">
        <v>2447.769280513372</v>
      </c>
      <c r="I55" s="19">
        <v>771.94042709336691</v>
      </c>
      <c r="J55" s="20">
        <v>0.315364864343533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27"/>
      <c r="FY55" s="19">
        <v>0</v>
      </c>
      <c r="FZ55" s="19">
        <v>0</v>
      </c>
      <c r="GA55" s="19">
        <v>0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19">
        <v>0</v>
      </c>
      <c r="GL55" s="19">
        <v>0</v>
      </c>
    </row>
    <row r="56" spans="1:194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195.46063882519491</v>
      </c>
      <c r="I56" s="19">
        <v>-195.46063882519491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27"/>
      <c r="FY56" s="19">
        <v>0</v>
      </c>
      <c r="FZ56" s="19">
        <v>0</v>
      </c>
      <c r="GA56" s="19">
        <v>0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19">
        <v>0</v>
      </c>
      <c r="GL56" s="19">
        <v>0</v>
      </c>
    </row>
    <row r="57" spans="1:194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27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</row>
    <row r="58" spans="1:194" ht="13.8">
      <c r="A58" s="15"/>
      <c r="B58" s="24" t="s">
        <v>65</v>
      </c>
      <c r="C58" s="31">
        <v>13.799893966835672</v>
      </c>
      <c r="D58" s="31">
        <v>10.274179874660117</v>
      </c>
      <c r="E58" s="31">
        <v>3.525714092175555</v>
      </c>
      <c r="F58" s="26">
        <v>0.34316258184959897</v>
      </c>
      <c r="G58" s="27"/>
      <c r="H58" s="31">
        <v>9.1833852274894863</v>
      </c>
      <c r="I58" s="31">
        <v>1.0907946471706307</v>
      </c>
      <c r="J58" s="26">
        <v>0.11877914517899707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27"/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</row>
    <row r="59" spans="1:194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2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</row>
    <row r="60" spans="1:194" ht="13.8">
      <c r="A60" s="15"/>
      <c r="B60" s="24" t="s">
        <v>66</v>
      </c>
      <c r="C60" s="25">
        <v>521.24526204999995</v>
      </c>
      <c r="D60" s="25">
        <v>971.36380573670544</v>
      </c>
      <c r="E60" s="25">
        <v>-450.11854368670549</v>
      </c>
      <c r="F60" s="26">
        <v>-0.46338821873780328</v>
      </c>
      <c r="G60" s="27"/>
      <c r="H60" s="25">
        <v>798.16919961330916</v>
      </c>
      <c r="I60" s="25">
        <v>173.19460612339628</v>
      </c>
      <c r="J60" s="26">
        <v>0.21698983900569488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7"/>
      <c r="FY60" s="25">
        <v>0</v>
      </c>
      <c r="FZ60" s="25">
        <v>0</v>
      </c>
      <c r="GA60" s="25">
        <v>0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5">
        <v>0</v>
      </c>
      <c r="GL60" s="25">
        <v>0</v>
      </c>
    </row>
    <row r="61" spans="1:194" ht="13.8">
      <c r="A61" s="15"/>
      <c r="B61" s="18" t="s">
        <v>18</v>
      </c>
      <c r="C61" s="19">
        <v>144.97458632000001</v>
      </c>
      <c r="D61" s="19">
        <v>280.75566281000005</v>
      </c>
      <c r="E61" s="19">
        <v>-135.78107649000003</v>
      </c>
      <c r="F61" s="20">
        <v>-0.4836272049903021</v>
      </c>
      <c r="G61" s="19"/>
      <c r="H61" s="19">
        <v>275.46028178017411</v>
      </c>
      <c r="I61" s="19">
        <v>5.2953810298259327</v>
      </c>
      <c r="J61" s="20">
        <v>1.9223755220187468E-2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27"/>
      <c r="FY61" s="19">
        <v>0</v>
      </c>
      <c r="FZ61" s="19">
        <v>0</v>
      </c>
      <c r="GA61" s="19">
        <v>0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19">
        <v>0</v>
      </c>
      <c r="GL61" s="19">
        <v>0</v>
      </c>
    </row>
    <row r="62" spans="1:194" ht="13.8">
      <c r="A62" s="15"/>
      <c r="B62" s="18" t="s">
        <v>19</v>
      </c>
      <c r="C62" s="19">
        <v>226.93593675</v>
      </c>
      <c r="D62" s="19">
        <v>368.85085200999993</v>
      </c>
      <c r="E62" s="19">
        <v>-141.91491525999993</v>
      </c>
      <c r="F62" s="20">
        <v>-0.38474877985683076</v>
      </c>
      <c r="G62" s="19"/>
      <c r="H62" s="19">
        <v>295.69892762276282</v>
      </c>
      <c r="I62" s="19">
        <v>73.151924387237102</v>
      </c>
      <c r="J62" s="20">
        <v>0.24738650550860464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27"/>
      <c r="FY62" s="19">
        <v>0</v>
      </c>
      <c r="FZ62" s="19">
        <v>0</v>
      </c>
      <c r="GA62" s="19">
        <v>0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19">
        <v>0</v>
      </c>
      <c r="GL62" s="19">
        <v>0</v>
      </c>
    </row>
    <row r="63" spans="1:194" ht="13.8">
      <c r="A63" s="15"/>
      <c r="B63" s="18" t="s">
        <v>20</v>
      </c>
      <c r="C63" s="19">
        <v>149.33473898</v>
      </c>
      <c r="D63" s="19">
        <v>321.74941884999998</v>
      </c>
      <c r="E63" s="19">
        <v>-172.41467986999999</v>
      </c>
      <c r="F63" s="20">
        <v>-0.53586632879166118</v>
      </c>
      <c r="G63" s="19"/>
      <c r="H63" s="19">
        <v>210.67145847961638</v>
      </c>
      <c r="I63" s="19">
        <v>111.07796037038361</v>
      </c>
      <c r="J63" s="20">
        <v>0.5272568062708457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27"/>
      <c r="FY63" s="19">
        <v>0</v>
      </c>
      <c r="FZ63" s="19">
        <v>0</v>
      </c>
      <c r="GA63" s="19">
        <v>0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19">
        <v>0</v>
      </c>
      <c r="GL63" s="19">
        <v>0</v>
      </c>
    </row>
    <row r="64" spans="1:194" ht="13.8">
      <c r="A64" s="15"/>
      <c r="B64" s="18" t="s">
        <v>67</v>
      </c>
      <c r="C64" s="19">
        <v>0</v>
      </c>
      <c r="D64" s="19">
        <v>7.87206670555771E-3</v>
      </c>
      <c r="E64" s="19">
        <v>-7.87206670555771E-3</v>
      </c>
      <c r="F64" s="20">
        <v>-1</v>
      </c>
      <c r="G64" s="19"/>
      <c r="H64" s="19">
        <v>16.338531730755705</v>
      </c>
      <c r="I64" s="19">
        <v>-16.330659664050145</v>
      </c>
      <c r="J64" s="20">
        <v>-0.99951819007758569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27"/>
      <c r="FY64" s="19">
        <v>0</v>
      </c>
      <c r="FZ64" s="19">
        <v>0</v>
      </c>
      <c r="GA64" s="19">
        <v>0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19">
        <v>0</v>
      </c>
      <c r="GL64" s="19">
        <v>0</v>
      </c>
    </row>
    <row r="65" spans="1:194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27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</row>
    <row r="66" spans="1:194" ht="13.8">
      <c r="A66" s="15"/>
      <c r="B66" s="24" t="s">
        <v>38</v>
      </c>
      <c r="C66" s="25">
        <v>4.903993665735535E-3</v>
      </c>
      <c r="D66" s="25">
        <v>10.655041536483374</v>
      </c>
      <c r="E66" s="25">
        <v>-10.650137542817639</v>
      </c>
      <c r="F66" s="26">
        <v>-0.99953974898652964</v>
      </c>
      <c r="G66" s="27"/>
      <c r="H66" s="25">
        <v>50.485293344127903</v>
      </c>
      <c r="I66" s="25">
        <v>-39.83025180764453</v>
      </c>
      <c r="J66" s="26">
        <v>-0.78894761561838689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7"/>
      <c r="FY66" s="25">
        <v>0</v>
      </c>
      <c r="FZ66" s="25">
        <v>0</v>
      </c>
      <c r="GA66" s="25">
        <v>0</v>
      </c>
      <c r="GB66" s="25">
        <v>0</v>
      </c>
      <c r="GC66" s="25">
        <v>0</v>
      </c>
      <c r="GD66" s="25">
        <v>0</v>
      </c>
      <c r="GE66" s="25">
        <v>0</v>
      </c>
      <c r="GF66" s="25">
        <v>0</v>
      </c>
      <c r="GG66" s="25">
        <v>0</v>
      </c>
      <c r="GH66" s="25">
        <v>0</v>
      </c>
      <c r="GI66" s="25">
        <v>0</v>
      </c>
      <c r="GJ66" s="25">
        <v>0</v>
      </c>
      <c r="GK66" s="25">
        <v>0</v>
      </c>
      <c r="GL66" s="25">
        <v>0</v>
      </c>
    </row>
    <row r="67" spans="1:194" ht="14.4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2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</row>
    <row r="68" spans="1:194" ht="13.8">
      <c r="A68" s="15"/>
      <c r="B68" s="24" t="s">
        <v>39</v>
      </c>
      <c r="C68" s="25">
        <v>8.4439697417360797</v>
      </c>
      <c r="D68" s="25">
        <v>303.01663503699365</v>
      </c>
      <c r="E68" s="25">
        <v>-294.57266529525759</v>
      </c>
      <c r="F68" s="26">
        <v>-0.97213364295757165</v>
      </c>
      <c r="G68" s="27"/>
      <c r="H68" s="25">
        <v>156.43384061303885</v>
      </c>
      <c r="I68" s="25">
        <v>146.58279442395479</v>
      </c>
      <c r="J68" s="26">
        <v>0.93702739669064306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7"/>
      <c r="FY68" s="25">
        <v>0</v>
      </c>
      <c r="FZ68" s="25">
        <v>0</v>
      </c>
      <c r="GA68" s="25">
        <v>0</v>
      </c>
      <c r="GB68" s="25">
        <v>0</v>
      </c>
      <c r="GC68" s="25">
        <v>0</v>
      </c>
      <c r="GD68" s="25">
        <v>0</v>
      </c>
      <c r="GE68" s="25">
        <v>0</v>
      </c>
      <c r="GF68" s="25">
        <v>0</v>
      </c>
      <c r="GG68" s="25">
        <v>0</v>
      </c>
      <c r="GH68" s="25">
        <v>0</v>
      </c>
      <c r="GI68" s="25">
        <v>0</v>
      </c>
      <c r="GJ68" s="25">
        <v>0</v>
      </c>
      <c r="GK68" s="25">
        <v>0</v>
      </c>
      <c r="GL68" s="25">
        <v>0</v>
      </c>
    </row>
    <row r="69" spans="1:194" ht="13.8">
      <c r="A69" s="15"/>
      <c r="B69" s="18" t="s">
        <v>68</v>
      </c>
      <c r="C69" s="19">
        <v>0</v>
      </c>
      <c r="D69" s="19">
        <v>20.161658547198542</v>
      </c>
      <c r="E69" s="19">
        <v>-20.161658547198542</v>
      </c>
      <c r="F69" s="20">
        <v>-1</v>
      </c>
      <c r="G69" s="19"/>
      <c r="H69" s="19">
        <v>35.915135259617095</v>
      </c>
      <c r="I69" s="19">
        <v>-15.753476712418554</v>
      </c>
      <c r="J69" s="20">
        <v>-0.43863058285991563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27"/>
      <c r="FY69" s="19">
        <v>0</v>
      </c>
      <c r="FZ69" s="19">
        <v>0</v>
      </c>
      <c r="GA69" s="19">
        <v>0</v>
      </c>
      <c r="GB69" s="19">
        <v>0</v>
      </c>
      <c r="GC69" s="19">
        <v>0</v>
      </c>
      <c r="GD69" s="19">
        <v>0</v>
      </c>
      <c r="GE69" s="19">
        <v>0</v>
      </c>
      <c r="GF69" s="19">
        <v>0</v>
      </c>
      <c r="GG69" s="19">
        <v>0</v>
      </c>
      <c r="GH69" s="19">
        <v>0</v>
      </c>
      <c r="GI69" s="19">
        <v>0</v>
      </c>
      <c r="GJ69" s="19">
        <v>0</v>
      </c>
      <c r="GK69" s="19">
        <v>0</v>
      </c>
      <c r="GL69" s="19">
        <v>0</v>
      </c>
    </row>
    <row r="70" spans="1:194" ht="13.8">
      <c r="A70" s="15"/>
      <c r="B70" s="18" t="s">
        <v>69</v>
      </c>
      <c r="C70" s="19">
        <v>8.4439697417360797</v>
      </c>
      <c r="D70" s="19">
        <v>49.468739122577603</v>
      </c>
      <c r="E70" s="19">
        <v>-41.024769380841519</v>
      </c>
      <c r="F70" s="20">
        <v>-0.82930695442200497</v>
      </c>
      <c r="G70" s="19"/>
      <c r="H70" s="19">
        <v>53.6701252134188</v>
      </c>
      <c r="I70" s="19">
        <v>-4.2013860908411971</v>
      </c>
      <c r="J70" s="20">
        <v>-7.8281652486079004E-2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27"/>
      <c r="FY70" s="19">
        <v>0</v>
      </c>
      <c r="FZ70" s="19">
        <v>0</v>
      </c>
      <c r="GA70" s="19">
        <v>0</v>
      </c>
      <c r="GB70" s="19">
        <v>0</v>
      </c>
      <c r="GC70" s="19">
        <v>0</v>
      </c>
      <c r="GD70" s="19">
        <v>0</v>
      </c>
      <c r="GE70" s="19">
        <v>0</v>
      </c>
      <c r="GF70" s="19">
        <v>0</v>
      </c>
      <c r="GG70" s="19">
        <v>0</v>
      </c>
      <c r="GH70" s="19">
        <v>0</v>
      </c>
      <c r="GI70" s="19">
        <v>0</v>
      </c>
      <c r="GJ70" s="19">
        <v>0</v>
      </c>
      <c r="GK70" s="19">
        <v>0</v>
      </c>
      <c r="GL70" s="19">
        <v>0</v>
      </c>
    </row>
    <row r="71" spans="1:194" ht="13.8">
      <c r="A71" s="15"/>
      <c r="B71" s="18" t="s">
        <v>70</v>
      </c>
      <c r="C71" s="19">
        <v>0</v>
      </c>
      <c r="D71" s="19">
        <v>229.64213501608509</v>
      </c>
      <c r="E71" s="19">
        <v>-229.64213501608509</v>
      </c>
      <c r="F71" s="20">
        <v>-1</v>
      </c>
      <c r="G71" s="19"/>
      <c r="H71" s="19">
        <v>62.138681443232613</v>
      </c>
      <c r="I71" s="19">
        <v>167.50345357285249</v>
      </c>
      <c r="J71" s="20">
        <v>2.6956390074977192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27"/>
      <c r="FY71" s="19">
        <v>0</v>
      </c>
      <c r="FZ71" s="19">
        <v>0</v>
      </c>
      <c r="GA71" s="19">
        <v>0</v>
      </c>
      <c r="GB71" s="19">
        <v>0</v>
      </c>
      <c r="GC71" s="19">
        <v>0</v>
      </c>
      <c r="GD71" s="19">
        <v>0</v>
      </c>
      <c r="GE71" s="19">
        <v>0</v>
      </c>
      <c r="GF71" s="19">
        <v>0</v>
      </c>
      <c r="GG71" s="19">
        <v>0</v>
      </c>
      <c r="GH71" s="19">
        <v>0</v>
      </c>
      <c r="GI71" s="19">
        <v>0</v>
      </c>
      <c r="GJ71" s="19">
        <v>0</v>
      </c>
      <c r="GK71" s="19">
        <v>0</v>
      </c>
      <c r="GL71" s="19">
        <v>0</v>
      </c>
    </row>
    <row r="72" spans="1:194" ht="13.8">
      <c r="A72" s="15"/>
      <c r="B72" s="18" t="s">
        <v>71</v>
      </c>
      <c r="C72" s="19">
        <v>0</v>
      </c>
      <c r="D72" s="19">
        <v>3.7441023511324318</v>
      </c>
      <c r="E72" s="19">
        <v>-3.7441023511324318</v>
      </c>
      <c r="F72" s="20">
        <v>-1</v>
      </c>
      <c r="G72" s="19"/>
      <c r="H72" s="19">
        <v>4.7098986967703018</v>
      </c>
      <c r="I72" s="19">
        <v>-0.96579634563786998</v>
      </c>
      <c r="J72" s="20">
        <v>-0.20505671306691611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27"/>
      <c r="FY72" s="19">
        <v>0</v>
      </c>
      <c r="FZ72" s="19">
        <v>0</v>
      </c>
      <c r="GA72" s="19">
        <v>0</v>
      </c>
      <c r="GB72" s="19">
        <v>0</v>
      </c>
      <c r="GC72" s="19">
        <v>0</v>
      </c>
      <c r="GD72" s="19">
        <v>0</v>
      </c>
      <c r="GE72" s="19">
        <v>0</v>
      </c>
      <c r="GF72" s="19">
        <v>0</v>
      </c>
      <c r="GG72" s="19">
        <v>0</v>
      </c>
      <c r="GH72" s="19">
        <v>0</v>
      </c>
      <c r="GI72" s="19">
        <v>0</v>
      </c>
      <c r="GJ72" s="19">
        <v>0</v>
      </c>
      <c r="GK72" s="19">
        <v>0</v>
      </c>
      <c r="GL72" s="19">
        <v>0</v>
      </c>
    </row>
    <row r="73" spans="1:194" ht="13.8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27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</row>
    <row r="74" spans="1:194" ht="13.8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7"/>
      <c r="FY74" s="25">
        <v>0</v>
      </c>
      <c r="FZ74" s="25">
        <v>0</v>
      </c>
      <c r="GA74" s="25">
        <v>0</v>
      </c>
      <c r="GB74" s="25">
        <v>0</v>
      </c>
      <c r="GC74" s="25">
        <v>0</v>
      </c>
      <c r="GD74" s="25">
        <v>0</v>
      </c>
      <c r="GE74" s="25">
        <v>0</v>
      </c>
      <c r="GF74" s="25">
        <v>0</v>
      </c>
      <c r="GG74" s="25">
        <v>0</v>
      </c>
      <c r="GH74" s="25">
        <v>0</v>
      </c>
      <c r="GI74" s="25">
        <v>0</v>
      </c>
      <c r="GJ74" s="25">
        <v>0</v>
      </c>
      <c r="GK74" s="25">
        <v>0</v>
      </c>
      <c r="GL74" s="25">
        <v>0</v>
      </c>
    </row>
    <row r="75" spans="1:194" ht="13.8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27"/>
      <c r="FY75" s="19">
        <v>0</v>
      </c>
      <c r="FZ75" s="19">
        <v>0</v>
      </c>
      <c r="GA75" s="19">
        <v>0</v>
      </c>
      <c r="GB75" s="19">
        <v>0</v>
      </c>
      <c r="GC75" s="19">
        <v>0</v>
      </c>
      <c r="GD75" s="19">
        <v>0</v>
      </c>
      <c r="GE75" s="19">
        <v>0</v>
      </c>
      <c r="GF75" s="19">
        <v>0</v>
      </c>
      <c r="GG75" s="19">
        <v>0</v>
      </c>
      <c r="GH75" s="19">
        <v>0</v>
      </c>
      <c r="GI75" s="19">
        <v>0</v>
      </c>
      <c r="GJ75" s="19">
        <v>0</v>
      </c>
      <c r="GK75" s="19">
        <v>0</v>
      </c>
      <c r="GL75" s="19">
        <v>0</v>
      </c>
    </row>
    <row r="76" spans="1:194" ht="13.8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27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</row>
    <row r="77" spans="1:194" ht="13.8">
      <c r="A77" s="15"/>
      <c r="B77" s="24" t="s">
        <v>74</v>
      </c>
      <c r="C77" s="25">
        <v>0</v>
      </c>
      <c r="D77" s="25">
        <v>8.3454283048325024</v>
      </c>
      <c r="E77" s="25">
        <v>-8.3454283048325024</v>
      </c>
      <c r="F77" s="26">
        <v>-1</v>
      </c>
      <c r="G77" s="27"/>
      <c r="H77" s="25">
        <v>120.67799259988404</v>
      </c>
      <c r="I77" s="25">
        <v>-112.33256429505153</v>
      </c>
      <c r="J77" s="26">
        <v>-0.93084548288350855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7"/>
      <c r="FY77" s="25">
        <v>0</v>
      </c>
      <c r="FZ77" s="25">
        <v>0</v>
      </c>
      <c r="GA77" s="25">
        <v>0</v>
      </c>
      <c r="GB77" s="25">
        <v>0</v>
      </c>
      <c r="GC77" s="25">
        <v>0</v>
      </c>
      <c r="GD77" s="25">
        <v>0</v>
      </c>
      <c r="GE77" s="25">
        <v>0</v>
      </c>
      <c r="GF77" s="25">
        <v>0</v>
      </c>
      <c r="GG77" s="25">
        <v>0</v>
      </c>
      <c r="GH77" s="25">
        <v>0</v>
      </c>
      <c r="GI77" s="25">
        <v>0</v>
      </c>
      <c r="GJ77" s="25">
        <v>0</v>
      </c>
      <c r="GK77" s="25">
        <v>0</v>
      </c>
      <c r="GL77" s="25">
        <v>0</v>
      </c>
    </row>
    <row r="78" spans="1:194" ht="14.4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 s="27"/>
      <c r="FY78" s="268"/>
      <c r="FZ78" s="268"/>
      <c r="GA78" s="268"/>
      <c r="GB78" s="268"/>
      <c r="GC78" s="268"/>
      <c r="GD78" s="268"/>
      <c r="GE78" s="268"/>
      <c r="GF78" s="268"/>
      <c r="GG78" s="268"/>
      <c r="GH78" s="268"/>
      <c r="GI78" s="268"/>
      <c r="GJ78" s="268"/>
      <c r="GK78" s="268"/>
      <c r="GL78" s="268"/>
    </row>
    <row r="79" spans="1:194" ht="13.8">
      <c r="A79" s="15"/>
      <c r="B79" s="24" t="s">
        <v>349</v>
      </c>
      <c r="C79" s="39">
        <v>0</v>
      </c>
      <c r="D79" s="39">
        <v>682.625</v>
      </c>
      <c r="E79" s="39">
        <v>-682.625</v>
      </c>
      <c r="F79" s="26">
        <v>-1</v>
      </c>
      <c r="G79" s="27"/>
      <c r="H79" s="39">
        <v>1448.5555555555557</v>
      </c>
      <c r="I79" s="39">
        <v>-765.93055555555566</v>
      </c>
      <c r="J79" s="26">
        <v>-0.52875469816675624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27"/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</row>
    <row r="80" spans="1:194" ht="13.8">
      <c r="A80" s="15"/>
      <c r="B80" s="18" t="s">
        <v>314</v>
      </c>
      <c r="C80" s="40">
        <v>0</v>
      </c>
      <c r="D80" s="40">
        <v>503.75</v>
      </c>
      <c r="E80" s="40">
        <v>-503.75</v>
      </c>
      <c r="F80" s="20">
        <v>-1</v>
      </c>
      <c r="G80" s="19"/>
      <c r="H80" s="40">
        <v>973.75</v>
      </c>
      <c r="I80" s="40">
        <v>-470</v>
      </c>
      <c r="J80" s="20">
        <v>-0.48267008985879334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27"/>
      <c r="FY80" s="40">
        <v>0</v>
      </c>
      <c r="FZ80" s="40">
        <v>0</v>
      </c>
      <c r="GA80" s="40">
        <v>0</v>
      </c>
      <c r="GB80" s="40">
        <v>0</v>
      </c>
      <c r="GC80" s="40">
        <v>0</v>
      </c>
      <c r="GD80" s="40">
        <v>0</v>
      </c>
      <c r="GE80" s="40">
        <v>0</v>
      </c>
      <c r="GF80" s="40">
        <v>0</v>
      </c>
      <c r="GG80" s="40">
        <v>0</v>
      </c>
      <c r="GH80" s="40">
        <v>0</v>
      </c>
      <c r="GI80" s="40">
        <v>0</v>
      </c>
      <c r="GJ80" s="40">
        <v>0</v>
      </c>
      <c r="GK80" s="40">
        <v>0</v>
      </c>
      <c r="GL80" s="40">
        <v>0</v>
      </c>
    </row>
    <row r="81" spans="1:194" ht="13.8">
      <c r="A81" s="15"/>
      <c r="B81" s="18" t="s">
        <v>75</v>
      </c>
      <c r="C81" s="40">
        <v>0</v>
      </c>
      <c r="D81" s="40">
        <v>178.875</v>
      </c>
      <c r="E81" s="40">
        <v>-178.875</v>
      </c>
      <c r="F81" s="20">
        <v>-1</v>
      </c>
      <c r="G81" s="19"/>
      <c r="H81" s="40">
        <v>474.8055555555556</v>
      </c>
      <c r="I81" s="40">
        <v>-295.9305555555556</v>
      </c>
      <c r="J81" s="20">
        <v>-0.62326683437664543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27"/>
      <c r="FY81" s="40">
        <v>0</v>
      </c>
      <c r="FZ81" s="40">
        <v>0</v>
      </c>
      <c r="GA81" s="40">
        <v>0</v>
      </c>
      <c r="GB81" s="40">
        <v>0</v>
      </c>
      <c r="GC81" s="40">
        <v>0</v>
      </c>
      <c r="GD81" s="40">
        <v>0</v>
      </c>
      <c r="GE81" s="40">
        <v>0</v>
      </c>
      <c r="GF81" s="40">
        <v>0</v>
      </c>
      <c r="GG81" s="40">
        <v>0</v>
      </c>
      <c r="GH81" s="40">
        <v>0</v>
      </c>
      <c r="GI81" s="40">
        <v>0</v>
      </c>
      <c r="GJ81" s="40">
        <v>0</v>
      </c>
      <c r="GK81" s="40">
        <v>0</v>
      </c>
      <c r="GL81" s="40">
        <v>0</v>
      </c>
    </row>
    <row r="82" spans="1:194" ht="13.8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27"/>
      <c r="FY82" s="40">
        <v>0</v>
      </c>
      <c r="FZ82" s="40">
        <v>0</v>
      </c>
      <c r="GA82" s="40">
        <v>0</v>
      </c>
      <c r="GB82" s="40">
        <v>0</v>
      </c>
      <c r="GC82" s="40">
        <v>0</v>
      </c>
      <c r="GD82" s="40">
        <v>0</v>
      </c>
      <c r="GE82" s="40">
        <v>0</v>
      </c>
      <c r="GF82" s="40">
        <v>0</v>
      </c>
      <c r="GG82" s="40">
        <v>0</v>
      </c>
      <c r="GH82" s="40">
        <v>0</v>
      </c>
      <c r="GI82" s="40">
        <v>0</v>
      </c>
      <c r="GJ82" s="40">
        <v>0</v>
      </c>
      <c r="GK82" s="40">
        <v>0</v>
      </c>
      <c r="GL82" s="40">
        <v>0</v>
      </c>
    </row>
    <row r="83" spans="1:194" ht="13.8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27"/>
      <c r="FY83" s="40">
        <v>0</v>
      </c>
      <c r="FZ83" s="40">
        <v>0</v>
      </c>
      <c r="GA83" s="40">
        <v>0</v>
      </c>
      <c r="GB83" s="40">
        <v>0</v>
      </c>
      <c r="GC83" s="40">
        <v>0</v>
      </c>
      <c r="GD83" s="40">
        <v>0</v>
      </c>
      <c r="GE83" s="40">
        <v>0</v>
      </c>
      <c r="GF83" s="40">
        <v>0</v>
      </c>
      <c r="GG83" s="40">
        <v>0</v>
      </c>
      <c r="GH83" s="40">
        <v>0</v>
      </c>
      <c r="GI83" s="40">
        <v>0</v>
      </c>
      <c r="GJ83" s="40">
        <v>0</v>
      </c>
      <c r="GK83" s="40">
        <v>0</v>
      </c>
      <c r="GL83" s="40">
        <v>0</v>
      </c>
    </row>
    <row r="84" spans="1:194" ht="13.8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27"/>
      <c r="FY84" s="40">
        <v>0</v>
      </c>
      <c r="FZ84" s="40">
        <v>0</v>
      </c>
      <c r="GA84" s="40">
        <v>0</v>
      </c>
      <c r="GB84" s="40">
        <v>0</v>
      </c>
      <c r="GC84" s="40">
        <v>0</v>
      </c>
      <c r="GD84" s="40">
        <v>0</v>
      </c>
      <c r="GE84" s="40">
        <v>0</v>
      </c>
      <c r="GF84" s="40">
        <v>0</v>
      </c>
      <c r="GG84" s="40">
        <v>0</v>
      </c>
      <c r="GH84" s="40">
        <v>0</v>
      </c>
      <c r="GI84" s="40">
        <v>0</v>
      </c>
      <c r="GJ84" s="40">
        <v>0</v>
      </c>
      <c r="GK84" s="40">
        <v>0</v>
      </c>
      <c r="GL84" s="40">
        <v>0</v>
      </c>
    </row>
    <row r="85" spans="1:194" ht="13.8">
      <c r="A85" s="15"/>
      <c r="B85" s="18" t="s">
        <v>79</v>
      </c>
      <c r="C85" s="40">
        <v>0</v>
      </c>
      <c r="D85" s="40">
        <v>66.75</v>
      </c>
      <c r="E85" s="40">
        <v>-66.75</v>
      </c>
      <c r="F85" s="40">
        <v>-1</v>
      </c>
      <c r="G85" s="19"/>
      <c r="H85" s="40">
        <v>260.58333333333331</v>
      </c>
      <c r="I85" s="40">
        <v>-193.83333333333331</v>
      </c>
      <c r="J85" s="40">
        <v>-0.74384393987847774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27"/>
      <c r="FY85" s="40">
        <v>0</v>
      </c>
      <c r="FZ85" s="40">
        <v>0</v>
      </c>
      <c r="GA85" s="40">
        <v>0</v>
      </c>
      <c r="GB85" s="40">
        <v>0</v>
      </c>
      <c r="GC85" s="40">
        <v>0</v>
      </c>
      <c r="GD85" s="40">
        <v>0</v>
      </c>
      <c r="GE85" s="40">
        <v>0</v>
      </c>
      <c r="GF85" s="40">
        <v>0</v>
      </c>
      <c r="GG85" s="40">
        <v>0</v>
      </c>
      <c r="GH85" s="40">
        <v>0</v>
      </c>
      <c r="GI85" s="40">
        <v>0</v>
      </c>
      <c r="GJ85" s="40">
        <v>0</v>
      </c>
      <c r="GK85" s="40">
        <v>0</v>
      </c>
      <c r="GL85" s="40">
        <v>0</v>
      </c>
    </row>
    <row r="86" spans="1:194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</row>
    <row r="87" spans="1:194" ht="13.8">
      <c r="A87" s="9"/>
    </row>
    <row r="88" spans="1:194" ht="13.8"/>
    <row r="89" spans="1:194" ht="12.75" customHeight="1"/>
    <row r="90" spans="1:194" ht="12.75" customHeight="1"/>
    <row r="91" spans="1:194" ht="12.75" hidden="1" customHeight="1"/>
    <row r="92" spans="1:194" ht="12.75" hidden="1" customHeight="1"/>
    <row r="93" spans="1:194" ht="12.75" hidden="1" customHeight="1"/>
    <row r="94" spans="1:194" ht="12.75" hidden="1" customHeight="1"/>
    <row r="95" spans="1:194" ht="12.75" hidden="1" customHeight="1"/>
    <row r="96" spans="1:194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FY6:GF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C216"/>
  <sheetViews>
    <sheetView showGridLines="0" zoomScale="81" zoomScaleNormal="81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FW21" sqref="FW21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79" width="9.44140625" style="1" customWidth="1"/>
    <col min="180" max="180" width="13.33203125" style="1" customWidth="1"/>
    <col min="181" max="188" width="9.33203125" style="1" customWidth="1"/>
    <col min="189" max="200" width="11.44140625" style="1" customWidth="1"/>
    <col min="201" max="201" width="11" style="1" bestFit="1" customWidth="1"/>
    <col min="202" max="203" width="11.44140625" style="1" customWidth="1"/>
    <col min="204" max="204" width="10.6640625" style="1" customWidth="1"/>
    <col min="205" max="16384" width="11.44140625" style="1"/>
  </cols>
  <sheetData>
    <row r="1" spans="1:211" ht="13.8">
      <c r="A1" s="44"/>
      <c r="CZ1" s="1" t="s">
        <v>269</v>
      </c>
    </row>
    <row r="2" spans="1:211" ht="15.6">
      <c r="A2" s="9"/>
      <c r="B2" s="306" t="s">
        <v>318</v>
      </c>
      <c r="H2" s="28" t="s">
        <v>324</v>
      </c>
    </row>
    <row r="3" spans="1:211" ht="13.8">
      <c r="A3" s="9"/>
      <c r="B3" s="4" t="s">
        <v>80</v>
      </c>
    </row>
    <row r="4" spans="1:211" ht="13.8">
      <c r="A4" s="9"/>
      <c r="B4" s="4" t="s">
        <v>1</v>
      </c>
    </row>
    <row r="5" spans="1:211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FY5" s="45"/>
      <c r="FZ5" s="45"/>
      <c r="GA5" s="45"/>
      <c r="GB5" s="45"/>
      <c r="GC5" s="45"/>
      <c r="GD5" s="45"/>
    </row>
    <row r="6" spans="1:211" ht="12.75" customHeight="1">
      <c r="A6" s="9"/>
      <c r="B6" s="8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FY6" s="417" t="s">
        <v>2</v>
      </c>
      <c r="FZ6" s="417"/>
      <c r="GA6" s="417"/>
      <c r="GB6" s="417"/>
      <c r="GC6" s="417"/>
      <c r="GD6" s="417"/>
      <c r="GE6" s="417"/>
      <c r="GF6" s="417"/>
    </row>
    <row r="7" spans="1:211" ht="13.8">
      <c r="A7" s="9"/>
      <c r="B7" s="10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3"/>
      <c r="FY7" s="14">
        <v>45689</v>
      </c>
      <c r="FZ7" s="14">
        <v>45717</v>
      </c>
      <c r="GA7" s="14">
        <v>45748</v>
      </c>
      <c r="GB7" s="14">
        <v>45778</v>
      </c>
      <c r="GC7" s="14">
        <v>45809</v>
      </c>
      <c r="GD7" s="14">
        <v>45839</v>
      </c>
      <c r="GE7" s="14">
        <v>45870</v>
      </c>
      <c r="GF7" s="14">
        <v>45901</v>
      </c>
      <c r="GG7" s="14">
        <v>45931</v>
      </c>
      <c r="GH7" s="14">
        <v>45962</v>
      </c>
      <c r="GI7" s="14">
        <v>45992</v>
      </c>
      <c r="GJ7" s="14">
        <v>46023</v>
      </c>
      <c r="GK7" s="14">
        <v>46054</v>
      </c>
      <c r="GL7" s="14">
        <v>46082</v>
      </c>
    </row>
    <row r="8" spans="1:211" ht="13.8">
      <c r="A8" s="15"/>
      <c r="B8" s="24" t="s">
        <v>81</v>
      </c>
      <c r="C8" s="25">
        <v>1368.1858545366106</v>
      </c>
      <c r="D8" s="25">
        <v>1413.6805346392139</v>
      </c>
      <c r="E8" s="25">
        <v>-45.494680102603297</v>
      </c>
      <c r="F8" s="26">
        <v>-3.2181726343295809E-2</v>
      </c>
      <c r="G8" s="27"/>
      <c r="H8" s="25">
        <v>1203.3718856123637</v>
      </c>
      <c r="I8" s="25">
        <v>210.30864902685016</v>
      </c>
      <c r="J8" s="26">
        <v>0.17476613135251179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7"/>
      <c r="FY8" s="25">
        <v>0</v>
      </c>
      <c r="FZ8" s="25">
        <v>0</v>
      </c>
      <c r="GA8" s="25">
        <v>0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5">
        <f t="shared" ref="GK8:GK39" si="0">C8</f>
        <v>1368.1858545366106</v>
      </c>
      <c r="GL8" s="25">
        <f>+C8</f>
        <v>1368.1858545366106</v>
      </c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</row>
    <row r="9" spans="1:211" ht="13.8">
      <c r="A9" s="15"/>
      <c r="B9" s="18" t="s">
        <v>82</v>
      </c>
      <c r="C9" s="19">
        <v>1318.8458545366107</v>
      </c>
      <c r="D9" s="19">
        <v>1358.0105346392138</v>
      </c>
      <c r="E9" s="19">
        <v>-39.164680102603143</v>
      </c>
      <c r="F9" s="20">
        <v>-2.88397468971094E-2</v>
      </c>
      <c r="G9" s="19"/>
      <c r="H9" s="19">
        <v>1165.7818856123638</v>
      </c>
      <c r="I9" s="19">
        <v>192.22864902685001</v>
      </c>
      <c r="J9" s="20">
        <v>0.16489246521949158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27"/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19">
        <f t="shared" si="0"/>
        <v>1318.8458545366107</v>
      </c>
      <c r="GL9" s="19">
        <f t="shared" ref="GL9:GL39" si="1">+C9</f>
        <v>1318.8458545366107</v>
      </c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</row>
    <row r="10" spans="1:211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27"/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f t="shared" si="0"/>
        <v>0</v>
      </c>
      <c r="GL10" s="19">
        <f t="shared" si="1"/>
        <v>0</v>
      </c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</row>
    <row r="11" spans="1:211" ht="13.8">
      <c r="A11" s="15"/>
      <c r="B11" s="18" t="s">
        <v>84</v>
      </c>
      <c r="C11" s="19">
        <v>1318.8458545366107</v>
      </c>
      <c r="D11" s="19">
        <v>1358.0105346392138</v>
      </c>
      <c r="E11" s="19">
        <v>-39.164680102603143</v>
      </c>
      <c r="F11" s="20">
        <v>-2.88397468971094E-2</v>
      </c>
      <c r="G11" s="19"/>
      <c r="H11" s="19">
        <v>1165.7818856123638</v>
      </c>
      <c r="I11" s="19">
        <v>192.22864902685001</v>
      </c>
      <c r="J11" s="20">
        <v>0.16489246521949158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27"/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19">
        <f t="shared" si="0"/>
        <v>1318.8458545366107</v>
      </c>
      <c r="GL11" s="19">
        <f t="shared" si="1"/>
        <v>1318.8458545366107</v>
      </c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</row>
    <row r="12" spans="1:211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27"/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f t="shared" si="0"/>
        <v>0</v>
      </c>
      <c r="GL12" s="19">
        <f t="shared" si="1"/>
        <v>0</v>
      </c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</row>
    <row r="13" spans="1:211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27"/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f t="shared" si="0"/>
        <v>0</v>
      </c>
      <c r="GL13" s="19">
        <f t="shared" si="1"/>
        <v>0</v>
      </c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</row>
    <row r="14" spans="1:211" ht="13.8">
      <c r="A14" s="15"/>
      <c r="B14" s="18" t="s">
        <v>67</v>
      </c>
      <c r="C14" s="19">
        <v>49.339999999999996</v>
      </c>
      <c r="D14" s="19">
        <v>55.67</v>
      </c>
      <c r="E14" s="19">
        <v>-6.3300000000000054</v>
      </c>
      <c r="F14" s="20">
        <v>-0.1137057661217892</v>
      </c>
      <c r="G14" s="19"/>
      <c r="H14" s="19">
        <v>37.589999999999996</v>
      </c>
      <c r="I14" s="19">
        <v>18.080000000000005</v>
      </c>
      <c r="J14" s="20">
        <v>0.48097898377228004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27"/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f t="shared" si="0"/>
        <v>49.339999999999996</v>
      </c>
      <c r="GL14" s="19">
        <f t="shared" si="1"/>
        <v>49.339999999999996</v>
      </c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</row>
    <row r="15" spans="1:211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27"/>
      <c r="FY15" s="270"/>
      <c r="FZ15" s="270"/>
      <c r="GA15" s="270"/>
      <c r="GB15" s="270"/>
      <c r="GC15" s="270"/>
      <c r="GD15" s="270"/>
      <c r="GE15" s="270"/>
      <c r="GF15" s="270"/>
      <c r="GG15" s="270"/>
      <c r="GH15" s="270"/>
      <c r="GI15" s="270"/>
      <c r="GJ15" s="266"/>
      <c r="GK15" s="266"/>
      <c r="GL15" s="266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</row>
    <row r="16" spans="1:211" ht="13.8">
      <c r="A16" s="15"/>
      <c r="B16" s="24" t="s">
        <v>87</v>
      </c>
      <c r="C16" s="31">
        <v>15.862808836772762</v>
      </c>
      <c r="D16" s="31">
        <v>12.702463611875956</v>
      </c>
      <c r="E16" s="31">
        <v>3.1603452248968065</v>
      </c>
      <c r="F16" s="26">
        <v>0.24879781760934111</v>
      </c>
      <c r="G16" s="27"/>
      <c r="H16" s="31">
        <v>12.515028904342634</v>
      </c>
      <c r="I16" s="31">
        <v>0.18743470753332225</v>
      </c>
      <c r="J16" s="26">
        <v>1.4976769847353978E-2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27"/>
      <c r="FY16" s="31" t="s">
        <v>400</v>
      </c>
      <c r="FZ16" s="31" t="s">
        <v>400</v>
      </c>
      <c r="GA16" s="31" t="s">
        <v>400</v>
      </c>
      <c r="GB16" s="31" t="s">
        <v>400</v>
      </c>
      <c r="GC16" s="31" t="s">
        <v>400</v>
      </c>
      <c r="GD16" s="31" t="s">
        <v>400</v>
      </c>
      <c r="GE16" s="31" t="s">
        <v>400</v>
      </c>
      <c r="GF16" s="31" t="s">
        <v>400</v>
      </c>
      <c r="GG16" s="31" t="s">
        <v>400</v>
      </c>
      <c r="GH16" s="31" t="s">
        <v>400</v>
      </c>
      <c r="GI16" s="31" t="s">
        <v>400</v>
      </c>
      <c r="GJ16" s="31" t="s">
        <v>400</v>
      </c>
      <c r="GK16" s="31">
        <f t="shared" si="0"/>
        <v>15.862808836772762</v>
      </c>
      <c r="GL16" s="31">
        <f t="shared" si="1"/>
        <v>15.862808836772762</v>
      </c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</row>
    <row r="17" spans="1:211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27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66"/>
      <c r="GK17" s="266"/>
      <c r="GL17" s="266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</row>
    <row r="18" spans="1:211" ht="13.8">
      <c r="A18" s="15"/>
      <c r="B18" s="24" t="s">
        <v>31</v>
      </c>
      <c r="C18" s="25">
        <v>217.03270663690842</v>
      </c>
      <c r="D18" s="25">
        <v>179.57225550071962</v>
      </c>
      <c r="E18" s="25">
        <v>37.460451136188794</v>
      </c>
      <c r="F18" s="26">
        <v>0.2086093479849323</v>
      </c>
      <c r="G18" s="27"/>
      <c r="H18" s="25">
        <v>150.60233931112029</v>
      </c>
      <c r="I18" s="25">
        <v>28.969916189599331</v>
      </c>
      <c r="J18" s="26">
        <v>0.19236033332624489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7"/>
      <c r="FY18" s="25">
        <v>0</v>
      </c>
      <c r="FZ18" s="25">
        <v>0</v>
      </c>
      <c r="GA18" s="25">
        <v>0</v>
      </c>
      <c r="GB18" s="25">
        <v>0</v>
      </c>
      <c r="GC18" s="25">
        <v>0</v>
      </c>
      <c r="GD18" s="25">
        <v>0</v>
      </c>
      <c r="GE18" s="25">
        <v>0</v>
      </c>
      <c r="GF18" s="25">
        <v>0</v>
      </c>
      <c r="GG18" s="25">
        <v>0</v>
      </c>
      <c r="GH18" s="25">
        <v>0</v>
      </c>
      <c r="GI18" s="25">
        <v>0</v>
      </c>
      <c r="GJ18" s="25">
        <v>0</v>
      </c>
      <c r="GK18" s="25">
        <f t="shared" si="0"/>
        <v>217.03270663690842</v>
      </c>
      <c r="GL18" s="25">
        <f t="shared" si="1"/>
        <v>217.03270663690842</v>
      </c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</row>
    <row r="19" spans="1:211" ht="13.8">
      <c r="A19" s="15"/>
      <c r="B19" s="18" t="s">
        <v>82</v>
      </c>
      <c r="C19" s="19">
        <v>143.18660010419518</v>
      </c>
      <c r="D19" s="19">
        <v>111.04912672315342</v>
      </c>
      <c r="E19" s="19">
        <v>32.137473381041758</v>
      </c>
      <c r="F19" s="20">
        <v>0.28939870424340031</v>
      </c>
      <c r="G19" s="19"/>
      <c r="H19" s="19">
        <v>87.30177917558531</v>
      </c>
      <c r="I19" s="19">
        <v>23.747347547568111</v>
      </c>
      <c r="J19" s="20">
        <v>0.27201447406709051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27"/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f t="shared" si="0"/>
        <v>143.18660010419518</v>
      </c>
      <c r="GL19" s="19">
        <f t="shared" si="1"/>
        <v>143.18660010419518</v>
      </c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</row>
    <row r="20" spans="1:211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27"/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f t="shared" si="0"/>
        <v>0</v>
      </c>
      <c r="GL20" s="19">
        <f t="shared" si="1"/>
        <v>0</v>
      </c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</row>
    <row r="21" spans="1:211" ht="13.8">
      <c r="A21" s="15"/>
      <c r="B21" s="18" t="s">
        <v>84</v>
      </c>
      <c r="C21" s="19">
        <v>143.18660010419518</v>
      </c>
      <c r="D21" s="19">
        <v>111.04912672315342</v>
      </c>
      <c r="E21" s="19">
        <v>32.137473381041758</v>
      </c>
      <c r="F21" s="20">
        <v>0.28939870424340031</v>
      </c>
      <c r="G21" s="19"/>
      <c r="H21" s="19">
        <v>87.30177917558531</v>
      </c>
      <c r="I21" s="19">
        <v>23.747347547568111</v>
      </c>
      <c r="J21" s="20">
        <v>0.27201447406709051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27"/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f t="shared" si="0"/>
        <v>143.18660010419518</v>
      </c>
      <c r="GL21" s="19">
        <f t="shared" si="1"/>
        <v>143.18660010419518</v>
      </c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</row>
    <row r="22" spans="1:211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27"/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f t="shared" si="0"/>
        <v>0</v>
      </c>
      <c r="GL22" s="19">
        <f t="shared" si="1"/>
        <v>0</v>
      </c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</row>
    <row r="23" spans="1:211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27"/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f t="shared" si="0"/>
        <v>0</v>
      </c>
      <c r="GL23" s="19">
        <f t="shared" si="1"/>
        <v>0</v>
      </c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</row>
    <row r="24" spans="1:211" ht="13.8">
      <c r="A24" s="15"/>
      <c r="B24" s="18" t="s">
        <v>67</v>
      </c>
      <c r="C24" s="19">
        <v>73.84610653271325</v>
      </c>
      <c r="D24" s="19">
        <v>68.523128777566214</v>
      </c>
      <c r="E24" s="19">
        <v>5.3229777551470363</v>
      </c>
      <c r="F24" s="20">
        <v>7.7681475585068813E-2</v>
      </c>
      <c r="G24" s="19"/>
      <c r="H24" s="19">
        <v>63.300560135534973</v>
      </c>
      <c r="I24" s="19">
        <v>5.2225686420312414</v>
      </c>
      <c r="J24" s="20">
        <v>8.250430376680748E-2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27"/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f t="shared" si="0"/>
        <v>73.84610653271325</v>
      </c>
      <c r="GL24" s="19">
        <f t="shared" si="1"/>
        <v>73.84610653271325</v>
      </c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</row>
    <row r="25" spans="1:211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27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66"/>
      <c r="GK25" s="266"/>
      <c r="GL25" s="266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</row>
    <row r="26" spans="1:211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7.0123049489051047E-4</v>
      </c>
      <c r="I26" s="25">
        <v>-7.0123049489051047E-4</v>
      </c>
      <c r="J26" s="26">
        <v>-1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7"/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f t="shared" si="0"/>
        <v>0</v>
      </c>
      <c r="GL26" s="25">
        <f t="shared" si="1"/>
        <v>0</v>
      </c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</row>
    <row r="27" spans="1:211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27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66"/>
      <c r="GK27" s="266"/>
      <c r="GL27" s="266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</row>
    <row r="28" spans="1:211" ht="13.8">
      <c r="A28" s="15"/>
      <c r="B28" s="24" t="s">
        <v>39</v>
      </c>
      <c r="C28" s="25">
        <v>61.833207193212246</v>
      </c>
      <c r="D28" s="25">
        <v>62.593503954834929</v>
      </c>
      <c r="E28" s="25">
        <v>-0.76029676162268345</v>
      </c>
      <c r="F28" s="26">
        <v>-1.2146576139455053E-2</v>
      </c>
      <c r="G28" s="27"/>
      <c r="H28" s="25">
        <v>60.33083030006771</v>
      </c>
      <c r="I28" s="25">
        <v>2.2626736547672195</v>
      </c>
      <c r="J28" s="26">
        <v>3.7504434192490804E-2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7"/>
      <c r="FY28" s="25">
        <v>0</v>
      </c>
      <c r="FZ28" s="25">
        <v>0</v>
      </c>
      <c r="GA28" s="25">
        <v>0</v>
      </c>
      <c r="GB28" s="25">
        <v>0</v>
      </c>
      <c r="GC28" s="25">
        <v>0</v>
      </c>
      <c r="GD28" s="25">
        <v>0</v>
      </c>
      <c r="GE28" s="25">
        <v>0</v>
      </c>
      <c r="GF28" s="25">
        <v>0</v>
      </c>
      <c r="GG28" s="25">
        <v>0</v>
      </c>
      <c r="GH28" s="25">
        <v>0</v>
      </c>
      <c r="GI28" s="25">
        <v>0</v>
      </c>
      <c r="GJ28" s="25">
        <v>0</v>
      </c>
      <c r="GK28" s="25">
        <f t="shared" si="0"/>
        <v>61.833207193212246</v>
      </c>
      <c r="GL28" s="25">
        <f t="shared" si="1"/>
        <v>61.833207193212246</v>
      </c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</row>
    <row r="29" spans="1:211" ht="13.8">
      <c r="A29" s="15"/>
      <c r="B29" s="18" t="s">
        <v>68</v>
      </c>
      <c r="C29" s="19">
        <v>42.859261456751057</v>
      </c>
      <c r="D29" s="19">
        <v>41.090589490373425</v>
      </c>
      <c r="E29" s="19">
        <v>1.7686719663776316</v>
      </c>
      <c r="F29" s="20">
        <v>4.3043236622146548E-2</v>
      </c>
      <c r="G29" s="19"/>
      <c r="H29" s="19">
        <v>47.064528291287736</v>
      </c>
      <c r="I29" s="19">
        <v>-5.9739388009143113</v>
      </c>
      <c r="J29" s="20">
        <v>-0.12693081218069205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27"/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f t="shared" si="0"/>
        <v>42.859261456751057</v>
      </c>
      <c r="GL29" s="19">
        <f t="shared" si="1"/>
        <v>42.859261456751057</v>
      </c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</row>
    <row r="30" spans="1:211" ht="13.8">
      <c r="A30" s="15"/>
      <c r="B30" s="18" t="s">
        <v>69</v>
      </c>
      <c r="C30" s="19">
        <v>5.5561613746238168</v>
      </c>
      <c r="D30" s="19">
        <v>5.4273232684149679</v>
      </c>
      <c r="E30" s="19">
        <v>0.12883810620884883</v>
      </c>
      <c r="F30" s="20">
        <v>2.3738793478295165E-2</v>
      </c>
      <c r="G30" s="19"/>
      <c r="H30" s="19">
        <v>6.3302947564036334</v>
      </c>
      <c r="I30" s="19">
        <v>-0.90297148798866544</v>
      </c>
      <c r="J30" s="20">
        <v>-0.14264288200406983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27"/>
      <c r="FY30" s="19">
        <v>0</v>
      </c>
      <c r="FZ30" s="19">
        <v>0</v>
      </c>
      <c r="GA30" s="19">
        <v>0</v>
      </c>
      <c r="GB30" s="19">
        <v>0</v>
      </c>
      <c r="GC30" s="19">
        <v>0</v>
      </c>
      <c r="GD30" s="19">
        <v>0</v>
      </c>
      <c r="GE30" s="19">
        <v>0</v>
      </c>
      <c r="GF30" s="19">
        <v>0</v>
      </c>
      <c r="GG30" s="19">
        <v>0</v>
      </c>
      <c r="GH30" s="19">
        <v>0</v>
      </c>
      <c r="GI30" s="19">
        <v>0</v>
      </c>
      <c r="GJ30" s="19">
        <v>0</v>
      </c>
      <c r="GK30" s="19">
        <f t="shared" si="0"/>
        <v>5.5561613746238168</v>
      </c>
      <c r="GL30" s="19">
        <f t="shared" si="1"/>
        <v>5.5561613746238168</v>
      </c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</row>
    <row r="31" spans="1:211" ht="13.8">
      <c r="A31" s="15"/>
      <c r="B31" s="18" t="s">
        <v>70</v>
      </c>
      <c r="C31" s="19">
        <v>3.1674913305874437</v>
      </c>
      <c r="D31" s="19">
        <v>2.9581512861449033</v>
      </c>
      <c r="E31" s="19">
        <v>0.2093400444425404</v>
      </c>
      <c r="F31" s="20">
        <v>7.0767186730113035E-2</v>
      </c>
      <c r="G31" s="19"/>
      <c r="H31" s="19">
        <v>2.6667576978836847</v>
      </c>
      <c r="I31" s="19">
        <v>0.29139358826121864</v>
      </c>
      <c r="J31" s="20">
        <v>0.10926886551877811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27"/>
      <c r="FY31" s="19">
        <v>0</v>
      </c>
      <c r="FZ31" s="19">
        <v>0</v>
      </c>
      <c r="GA31" s="19">
        <v>0</v>
      </c>
      <c r="GB31" s="19">
        <v>0</v>
      </c>
      <c r="GC31" s="19">
        <v>0</v>
      </c>
      <c r="GD31" s="19">
        <v>0</v>
      </c>
      <c r="GE31" s="19">
        <v>0</v>
      </c>
      <c r="GF31" s="19">
        <v>0</v>
      </c>
      <c r="GG31" s="19">
        <v>0</v>
      </c>
      <c r="GH31" s="19">
        <v>0</v>
      </c>
      <c r="GI31" s="19">
        <v>0</v>
      </c>
      <c r="GJ31" s="19">
        <v>0</v>
      </c>
      <c r="GK31" s="19">
        <f t="shared" si="0"/>
        <v>3.1674913305874437</v>
      </c>
      <c r="GL31" s="19">
        <f t="shared" si="1"/>
        <v>3.1674913305874437</v>
      </c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</row>
    <row r="32" spans="1:211" ht="13.8">
      <c r="A32" s="15"/>
      <c r="B32" s="18" t="s">
        <v>88</v>
      </c>
      <c r="C32" s="19">
        <v>10.250293031249926</v>
      </c>
      <c r="D32" s="19">
        <v>13.117439909901631</v>
      </c>
      <c r="E32" s="19">
        <v>-2.8671468786517043</v>
      </c>
      <c r="F32" s="20">
        <v>-0.21857518680054738</v>
      </c>
      <c r="G32" s="19"/>
      <c r="H32" s="19">
        <v>4.2692495544926627</v>
      </c>
      <c r="I32" s="19">
        <v>8.8481903554089669</v>
      </c>
      <c r="J32" s="20">
        <v>2.0725399727682219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27"/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19">
        <f t="shared" si="0"/>
        <v>10.250293031249926</v>
      </c>
      <c r="GL32" s="19">
        <f t="shared" si="1"/>
        <v>10.250293031249926</v>
      </c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</row>
    <row r="33" spans="1:211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27"/>
      <c r="FY33" s="270"/>
      <c r="FZ33" s="270"/>
      <c r="GA33" s="270"/>
      <c r="GB33" s="270"/>
      <c r="GC33" s="270"/>
      <c r="GD33" s="270"/>
      <c r="GE33" s="270"/>
      <c r="GF33" s="270"/>
      <c r="GG33" s="270"/>
      <c r="GH33" s="270"/>
      <c r="GI33" s="270"/>
      <c r="GJ33" s="266"/>
      <c r="GK33" s="266"/>
      <c r="GL33" s="266">
        <f t="shared" si="1"/>
        <v>0</v>
      </c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</row>
    <row r="34" spans="1:211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7"/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f t="shared" si="0"/>
        <v>0</v>
      </c>
      <c r="GL34" s="25">
        <f t="shared" si="1"/>
        <v>0</v>
      </c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</row>
    <row r="35" spans="1:211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27"/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f t="shared" si="0"/>
        <v>0</v>
      </c>
      <c r="GL35" s="19">
        <f t="shared" si="1"/>
        <v>0</v>
      </c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</row>
    <row r="36" spans="1:211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27"/>
      <c r="FY36" s="270"/>
      <c r="FZ36" s="270"/>
      <c r="GA36" s="270"/>
      <c r="GB36" s="270"/>
      <c r="GC36" s="270"/>
      <c r="GD36" s="270"/>
      <c r="GE36" s="270"/>
      <c r="GF36" s="270"/>
      <c r="GG36" s="270"/>
      <c r="GH36" s="270"/>
      <c r="GI36" s="270"/>
      <c r="GJ36" s="266"/>
      <c r="GK36" s="266"/>
      <c r="GL36" s="266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</row>
    <row r="37" spans="1:211" ht="13.8">
      <c r="A37" s="15"/>
      <c r="B37" s="24" t="s">
        <v>74</v>
      </c>
      <c r="C37" s="25">
        <v>24.357986478565451</v>
      </c>
      <c r="D37" s="25">
        <v>19.413538001885087</v>
      </c>
      <c r="E37" s="25">
        <v>4.944448476680364</v>
      </c>
      <c r="F37" s="26">
        <v>0.25469074602477149</v>
      </c>
      <c r="G37" s="27"/>
      <c r="H37" s="25">
        <v>71.987572747505965</v>
      </c>
      <c r="I37" s="25">
        <v>-52.574034745620878</v>
      </c>
      <c r="J37" s="26">
        <v>-0.7303209809562905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7"/>
      <c r="FY37" s="25">
        <v>0</v>
      </c>
      <c r="FZ37" s="25">
        <v>0</v>
      </c>
      <c r="GA37" s="25">
        <v>0</v>
      </c>
      <c r="GB37" s="25">
        <v>0</v>
      </c>
      <c r="GC37" s="25">
        <v>0</v>
      </c>
      <c r="GD37" s="25">
        <v>0</v>
      </c>
      <c r="GE37" s="25">
        <v>0</v>
      </c>
      <c r="GF37" s="25">
        <v>0</v>
      </c>
      <c r="GG37" s="25">
        <v>0</v>
      </c>
      <c r="GH37" s="25">
        <v>0</v>
      </c>
      <c r="GI37" s="25">
        <v>0</v>
      </c>
      <c r="GJ37" s="25">
        <v>0</v>
      </c>
      <c r="GK37" s="25">
        <f t="shared" si="0"/>
        <v>24.357986478565451</v>
      </c>
      <c r="GL37" s="25">
        <f t="shared" si="1"/>
        <v>24.357986478565451</v>
      </c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</row>
    <row r="38" spans="1:211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27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266"/>
      <c r="GK38" s="266"/>
      <c r="GL38" s="266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</row>
    <row r="39" spans="1:211" ht="13.8">
      <c r="A39" s="15"/>
      <c r="B39" s="24" t="s">
        <v>89</v>
      </c>
      <c r="C39" s="39">
        <v>1696.5833333333333</v>
      </c>
      <c r="D39" s="39">
        <v>1599.25</v>
      </c>
      <c r="E39" s="39">
        <v>97.333333333333258</v>
      </c>
      <c r="F39" s="26">
        <v>6.0861862331301086E-2</v>
      </c>
      <c r="G39" s="27"/>
      <c r="H39" s="39">
        <v>1637.5833333333333</v>
      </c>
      <c r="I39" s="39">
        <v>-38.333333333333258</v>
      </c>
      <c r="J39" s="26">
        <v>-2.3408477940053896E-2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27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>
        <f>+H39</f>
        <v>1637.5833333333333</v>
      </c>
      <c r="GJ39" s="39">
        <f>+D39</f>
        <v>1599.25</v>
      </c>
      <c r="GK39" s="39">
        <f t="shared" si="0"/>
        <v>1696.5833333333333</v>
      </c>
      <c r="GL39" s="39">
        <f t="shared" si="1"/>
        <v>1696.5833333333333</v>
      </c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</row>
    <row r="40" spans="1:211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7"/>
      <c r="FY40" s="30"/>
      <c r="FZ40" s="30"/>
      <c r="GA40" s="30"/>
      <c r="GB40" s="30"/>
      <c r="GC40" s="30"/>
      <c r="GD40" s="30"/>
      <c r="GL40" s="37"/>
      <c r="GM40" s="37"/>
      <c r="GN40" s="37"/>
      <c r="GO40" s="37"/>
      <c r="GP40" s="37"/>
      <c r="GQ40" s="37"/>
      <c r="GR40" s="37"/>
      <c r="GS40" s="37"/>
      <c r="GT40" s="37"/>
      <c r="GU40" s="37"/>
    </row>
    <row r="41" spans="1:211" ht="13.8" hidden="1"/>
    <row r="42" spans="1:211" ht="13.8" hidden="1"/>
    <row r="43" spans="1:211" ht="13.8" hidden="1"/>
    <row r="44" spans="1:211" ht="13.8" hidden="1"/>
    <row r="45" spans="1:211" ht="12.75" customHeight="1"/>
    <row r="46" spans="1:211" ht="12.75" customHeight="1"/>
    <row r="47" spans="1:211" ht="12.75" hidden="1" customHeight="1"/>
    <row r="48" spans="1:21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FY6:G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D216"/>
  <sheetViews>
    <sheetView showGridLines="0" zoomScale="80" zoomScaleNormal="80" zoomScaleSheetLayoutView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FV8" sqref="FV8:FW25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0" width="11.6640625" style="38" customWidth="1"/>
    <col min="181" max="187" width="9.5546875" style="38" customWidth="1"/>
    <col min="188" max="188" width="9.5546875" style="1" customWidth="1"/>
    <col min="189" max="200" width="11.44140625" style="1" customWidth="1"/>
    <col min="201" max="201" width="12.109375" style="38" customWidth="1"/>
    <col min="202" max="16384" width="11.44140625" style="38"/>
  </cols>
  <sheetData>
    <row r="1" spans="1:212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</row>
    <row r="2" spans="1:212" ht="15.6">
      <c r="A2" s="41"/>
      <c r="B2" s="306" t="s">
        <v>318</v>
      </c>
      <c r="C2" s="1"/>
      <c r="D2" s="1"/>
      <c r="E2" s="1"/>
      <c r="F2" s="1"/>
      <c r="G2" s="1"/>
      <c r="H2" s="28" t="s">
        <v>324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</row>
    <row r="3" spans="1:212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</row>
    <row r="4" spans="1:212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</row>
    <row r="5" spans="1:212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GE5" s="1"/>
    </row>
    <row r="6" spans="1:212" ht="12.75" customHeight="1">
      <c r="A6" s="41"/>
      <c r="B6" s="421"/>
      <c r="C6" s="420" t="s">
        <v>362</v>
      </c>
      <c r="D6" s="420" t="s">
        <v>363</v>
      </c>
      <c r="E6" s="419" t="s">
        <v>364</v>
      </c>
      <c r="F6" s="419"/>
      <c r="G6" s="7"/>
      <c r="H6" s="420" t="s">
        <v>365</v>
      </c>
      <c r="I6" s="419" t="s">
        <v>366</v>
      </c>
      <c r="J6" s="419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417" t="s">
        <v>2</v>
      </c>
      <c r="FZ6" s="417"/>
      <c r="GA6" s="417"/>
      <c r="GB6" s="417"/>
      <c r="GC6" s="417"/>
      <c r="GD6" s="417"/>
      <c r="GE6" s="417"/>
      <c r="GF6" s="417"/>
    </row>
    <row r="7" spans="1:212" ht="13.8">
      <c r="B7" s="421"/>
      <c r="C7" s="420"/>
      <c r="D7" s="420"/>
      <c r="E7" s="234" t="s">
        <v>3</v>
      </c>
      <c r="F7" s="234" t="s">
        <v>4</v>
      </c>
      <c r="G7" s="11"/>
      <c r="H7" s="418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3"/>
      <c r="FY7" s="14">
        <v>45689</v>
      </c>
      <c r="FZ7" s="14">
        <v>45717</v>
      </c>
      <c r="GA7" s="14">
        <v>45748</v>
      </c>
      <c r="GB7" s="14">
        <v>45778</v>
      </c>
      <c r="GC7" s="14">
        <v>45809</v>
      </c>
      <c r="GD7" s="14">
        <v>45839</v>
      </c>
      <c r="GE7" s="14">
        <v>45870</v>
      </c>
      <c r="GF7" s="14">
        <v>45901</v>
      </c>
      <c r="GG7" s="14">
        <v>45931</v>
      </c>
      <c r="GH7" s="14">
        <v>45962</v>
      </c>
      <c r="GI7" s="14">
        <v>45992</v>
      </c>
      <c r="GJ7" s="14">
        <v>46023</v>
      </c>
      <c r="GK7" s="14">
        <v>46054</v>
      </c>
      <c r="GL7" s="14">
        <v>46082</v>
      </c>
    </row>
    <row r="8" spans="1:212" ht="13.8">
      <c r="A8" s="15"/>
      <c r="B8" s="24" t="s">
        <v>91</v>
      </c>
      <c r="C8" s="25">
        <v>133.75421263003381</v>
      </c>
      <c r="D8" s="25">
        <v>131.70824190101607</v>
      </c>
      <c r="E8" s="25">
        <v>2.0459707290177391</v>
      </c>
      <c r="F8" s="26">
        <v>1.5534113123728177E-2</v>
      </c>
      <c r="G8" s="27"/>
      <c r="H8" s="25">
        <v>121.62256131952306</v>
      </c>
      <c r="I8" s="25">
        <v>10.085680581493008</v>
      </c>
      <c r="J8" s="26">
        <v>8.2926066283016506E-2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7"/>
      <c r="FY8" s="25">
        <v>0</v>
      </c>
      <c r="FZ8" s="25">
        <v>0</v>
      </c>
      <c r="GA8" s="25">
        <v>0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5">
        <f t="shared" ref="GK8:GK25" si="0">C8</f>
        <v>133.75421263003381</v>
      </c>
      <c r="GL8" s="25">
        <f>+C8</f>
        <v>133.75421263003381</v>
      </c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</row>
    <row r="9" spans="1:212" ht="13.8">
      <c r="A9" s="15"/>
      <c r="B9" s="18" t="s">
        <v>92</v>
      </c>
      <c r="C9" s="19">
        <v>49.636986415068449</v>
      </c>
      <c r="D9" s="19">
        <v>35.159435799596139</v>
      </c>
      <c r="E9" s="19">
        <v>14.47755061547231</v>
      </c>
      <c r="F9" s="20">
        <v>0.41176857040574605</v>
      </c>
      <c r="G9" s="19"/>
      <c r="H9" s="19">
        <v>21.610002668167265</v>
      </c>
      <c r="I9" s="19">
        <v>13.549433131428874</v>
      </c>
      <c r="J9" s="20">
        <v>0.62699821649665699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27"/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19">
        <f t="shared" si="0"/>
        <v>49.636986415068449</v>
      </c>
      <c r="GL9" s="19">
        <f t="shared" ref="GL9:GL25" si="1">+C9</f>
        <v>49.636986415068449</v>
      </c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</row>
    <row r="10" spans="1:212" ht="13.8">
      <c r="A10" s="15"/>
      <c r="B10" s="18" t="s">
        <v>93</v>
      </c>
      <c r="C10" s="19">
        <v>84.117226214965342</v>
      </c>
      <c r="D10" s="19">
        <v>96.548806101419927</v>
      </c>
      <c r="E10" s="19">
        <v>-12.431579886454585</v>
      </c>
      <c r="F10" s="20">
        <v>-0.12875954026190445</v>
      </c>
      <c r="G10" s="19"/>
      <c r="H10" s="19">
        <v>100.01255865135579</v>
      </c>
      <c r="I10" s="19">
        <v>-3.4637525499358617</v>
      </c>
      <c r="J10" s="20">
        <v>-3.4633176039526377E-2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27"/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f t="shared" si="0"/>
        <v>84.117226214965342</v>
      </c>
      <c r="GL10" s="19">
        <f t="shared" si="1"/>
        <v>84.117226214965342</v>
      </c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</row>
    <row r="11" spans="1:212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27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</row>
    <row r="12" spans="1:212" ht="13.8">
      <c r="A12" s="15"/>
      <c r="B12" s="24" t="s">
        <v>38</v>
      </c>
      <c r="C12" s="25">
        <v>7.2980749548034618</v>
      </c>
      <c r="D12" s="25">
        <v>6.3794763781554531</v>
      </c>
      <c r="E12" s="25">
        <v>0.9185985766480087</v>
      </c>
      <c r="F12" s="26">
        <v>0.14399278595865106</v>
      </c>
      <c r="G12" s="27"/>
      <c r="H12" s="25">
        <v>4.6952207407776472</v>
      </c>
      <c r="I12" s="25">
        <v>1.6842556373778059</v>
      </c>
      <c r="J12" s="26">
        <v>0.35871702958503515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7"/>
      <c r="FY12" s="25">
        <v>0</v>
      </c>
      <c r="FZ12" s="25">
        <v>0</v>
      </c>
      <c r="GA12" s="25">
        <v>0</v>
      </c>
      <c r="GB12" s="25">
        <v>0</v>
      </c>
      <c r="GC12" s="25">
        <v>0</v>
      </c>
      <c r="GD12" s="25">
        <v>0</v>
      </c>
      <c r="GE12" s="25">
        <v>0</v>
      </c>
      <c r="GF12" s="25">
        <v>0</v>
      </c>
      <c r="GG12" s="25">
        <v>0</v>
      </c>
      <c r="GH12" s="25">
        <v>0</v>
      </c>
      <c r="GI12" s="25">
        <v>0</v>
      </c>
      <c r="GJ12" s="25">
        <v>0</v>
      </c>
      <c r="GK12" s="25">
        <f t="shared" si="0"/>
        <v>7.2980749548034618</v>
      </c>
      <c r="GL12" s="25">
        <f t="shared" si="1"/>
        <v>7.2980749548034618</v>
      </c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12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27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12" ht="13.8">
      <c r="A14" s="15"/>
      <c r="B14" s="24" t="s">
        <v>39</v>
      </c>
      <c r="C14" s="25">
        <v>56.648621334465965</v>
      </c>
      <c r="D14" s="25">
        <v>34.624679061143567</v>
      </c>
      <c r="E14" s="25">
        <v>22.023942273322398</v>
      </c>
      <c r="F14" s="26">
        <v>0.63607643075710296</v>
      </c>
      <c r="G14" s="27"/>
      <c r="H14" s="25">
        <v>51.092888349175411</v>
      </c>
      <c r="I14" s="25">
        <v>-16.468209288031844</v>
      </c>
      <c r="J14" s="26">
        <v>-0.3223190119040828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7"/>
      <c r="FY14" s="25">
        <v>0</v>
      </c>
      <c r="FZ14" s="25">
        <v>0</v>
      </c>
      <c r="GA14" s="25">
        <v>0</v>
      </c>
      <c r="GB14" s="25">
        <v>0</v>
      </c>
      <c r="GC14" s="25">
        <v>0</v>
      </c>
      <c r="GD14" s="25">
        <v>0</v>
      </c>
      <c r="GE14" s="25">
        <v>0</v>
      </c>
      <c r="GF14" s="25">
        <v>0</v>
      </c>
      <c r="GG14" s="25">
        <v>0</v>
      </c>
      <c r="GH14" s="25">
        <v>0</v>
      </c>
      <c r="GI14" s="25">
        <v>0</v>
      </c>
      <c r="GJ14" s="25">
        <v>0</v>
      </c>
      <c r="GK14" s="25">
        <f t="shared" si="0"/>
        <v>56.648621334465965</v>
      </c>
      <c r="GL14" s="25">
        <f t="shared" si="1"/>
        <v>56.648621334465965</v>
      </c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12" ht="13.8">
      <c r="A15" s="15"/>
      <c r="B15" s="18" t="s">
        <v>68</v>
      </c>
      <c r="C15" s="19">
        <v>28.243342113308096</v>
      </c>
      <c r="D15" s="19">
        <v>23.630829798584156</v>
      </c>
      <c r="E15" s="19">
        <v>4.61251231472394</v>
      </c>
      <c r="F15" s="20">
        <v>0.19519045052748421</v>
      </c>
      <c r="G15" s="19"/>
      <c r="H15" s="19">
        <v>21.894258768729916</v>
      </c>
      <c r="I15" s="19">
        <v>1.7365710298542396</v>
      </c>
      <c r="J15" s="20">
        <v>7.9316274106272386E-2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27"/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19">
        <f t="shared" si="0"/>
        <v>28.243342113308096</v>
      </c>
      <c r="GL15" s="19">
        <f t="shared" si="1"/>
        <v>28.243342113308096</v>
      </c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12" ht="13.8">
      <c r="A16" s="15"/>
      <c r="B16" s="18" t="s">
        <v>69</v>
      </c>
      <c r="C16" s="19">
        <v>11.421105734967647</v>
      </c>
      <c r="D16" s="19">
        <v>6.3191090864491919</v>
      </c>
      <c r="E16" s="19">
        <v>5.1019966485184547</v>
      </c>
      <c r="F16" s="20">
        <v>0.80739176657976452</v>
      </c>
      <c r="G16" s="19"/>
      <c r="H16" s="19">
        <v>10.541775063248835</v>
      </c>
      <c r="I16" s="19">
        <v>-4.2226659767996431</v>
      </c>
      <c r="J16" s="20">
        <v>-0.40056498563708431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27"/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19">
        <f t="shared" si="0"/>
        <v>11.421105734967647</v>
      </c>
      <c r="GL16" s="19">
        <f t="shared" si="1"/>
        <v>11.421105734967647</v>
      </c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ht="13.8">
      <c r="A17" s="15"/>
      <c r="B17" s="18" t="s">
        <v>70</v>
      </c>
      <c r="C17" s="19">
        <v>7.9157672181946532</v>
      </c>
      <c r="D17" s="19">
        <v>2.6670266360700872</v>
      </c>
      <c r="E17" s="19">
        <v>5.2487405821245661</v>
      </c>
      <c r="F17" s="20">
        <v>1.9680120592491277</v>
      </c>
      <c r="G17" s="19"/>
      <c r="H17" s="19">
        <v>6.918111871859872</v>
      </c>
      <c r="I17" s="19">
        <v>-4.2510852357897848</v>
      </c>
      <c r="J17" s="20">
        <v>-0.6144863388349513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27"/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19">
        <f t="shared" si="0"/>
        <v>7.9157672181946532</v>
      </c>
      <c r="GL17" s="19">
        <f t="shared" si="1"/>
        <v>7.9157672181946532</v>
      </c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ht="13.8">
      <c r="A18" s="15"/>
      <c r="B18" s="18" t="s">
        <v>88</v>
      </c>
      <c r="C18" s="19">
        <v>9.0684062679955701</v>
      </c>
      <c r="D18" s="19">
        <v>2.0077135400401267</v>
      </c>
      <c r="E18" s="19">
        <v>7.060692727955443</v>
      </c>
      <c r="F18" s="20">
        <v>3.5167829409639415</v>
      </c>
      <c r="G18" s="19"/>
      <c r="H18" s="19">
        <v>11.738742645336792</v>
      </c>
      <c r="I18" s="19">
        <v>-9.7310291052966651</v>
      </c>
      <c r="J18" s="20">
        <v>-0.82896690039987464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27"/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19">
        <f t="shared" si="0"/>
        <v>9.0684062679955701</v>
      </c>
      <c r="GL18" s="19">
        <f t="shared" si="1"/>
        <v>9.0684062679955701</v>
      </c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27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ht="13.8">
      <c r="A20" s="15"/>
      <c r="B20" s="24" t="s">
        <v>72</v>
      </c>
      <c r="C20" s="25">
        <v>5.4125950371251212</v>
      </c>
      <c r="D20" s="25">
        <v>4.2780582318173437</v>
      </c>
      <c r="E20" s="25">
        <v>1.1345368053077776</v>
      </c>
      <c r="F20" s="26">
        <v>0.26519900941736829</v>
      </c>
      <c r="G20" s="27"/>
      <c r="H20" s="25">
        <v>1.7752731182500678</v>
      </c>
      <c r="I20" s="25">
        <v>2.5027851135672758</v>
      </c>
      <c r="J20" s="26">
        <v>1.4098028567200607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7"/>
      <c r="FY20" s="25">
        <v>0</v>
      </c>
      <c r="FZ20" s="25">
        <v>0</v>
      </c>
      <c r="GA20" s="25">
        <v>0</v>
      </c>
      <c r="GB20" s="25">
        <v>0</v>
      </c>
      <c r="GC20" s="25">
        <v>0</v>
      </c>
      <c r="GD20" s="25">
        <v>0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f t="shared" si="0"/>
        <v>5.4125950371251212</v>
      </c>
      <c r="GL20" s="25">
        <f t="shared" si="1"/>
        <v>5.4125950371251212</v>
      </c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ht="13.8">
      <c r="A21" s="15"/>
      <c r="B21" s="18" t="s">
        <v>73</v>
      </c>
      <c r="C21" s="19">
        <v>5.4125950371251212</v>
      </c>
      <c r="D21" s="19">
        <v>4.2780582318173437</v>
      </c>
      <c r="E21" s="19">
        <v>1.1345368053077776</v>
      </c>
      <c r="F21" s="20">
        <v>0.26519900941736829</v>
      </c>
      <c r="G21" s="19"/>
      <c r="H21" s="19">
        <v>1.7752731182500678</v>
      </c>
      <c r="I21" s="19">
        <v>2.5027851135672758</v>
      </c>
      <c r="J21" s="20">
        <v>1.4098028567200607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27"/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f t="shared" si="0"/>
        <v>5.4125950371251212</v>
      </c>
      <c r="GL21" s="19">
        <f t="shared" si="1"/>
        <v>5.4125950371251212</v>
      </c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27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ht="13.8">
      <c r="A23" s="15"/>
      <c r="B23" s="24" t="s">
        <v>74</v>
      </c>
      <c r="C23" s="25">
        <v>24.669941759152625</v>
      </c>
      <c r="D23" s="25">
        <v>12.225104351110677</v>
      </c>
      <c r="E23" s="25">
        <v>12.444837408041948</v>
      </c>
      <c r="F23" s="26">
        <v>1.0179739207634091</v>
      </c>
      <c r="G23" s="27"/>
      <c r="H23" s="25">
        <v>15.437684887735657</v>
      </c>
      <c r="I23" s="25">
        <v>-3.21258053662498</v>
      </c>
      <c r="J23" s="26">
        <v>-0.20809989062396192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7"/>
      <c r="FY23" s="25">
        <v>0</v>
      </c>
      <c r="FZ23" s="25">
        <v>0</v>
      </c>
      <c r="GA23" s="25">
        <v>0</v>
      </c>
      <c r="GB23" s="25">
        <v>0</v>
      </c>
      <c r="GC23" s="25">
        <v>0</v>
      </c>
      <c r="GD23" s="25">
        <v>0</v>
      </c>
      <c r="GE23" s="25">
        <v>0</v>
      </c>
      <c r="GF23" s="25">
        <v>0</v>
      </c>
      <c r="GG23" s="25">
        <v>0</v>
      </c>
      <c r="GH23" s="25">
        <v>0</v>
      </c>
      <c r="GI23" s="25">
        <v>0</v>
      </c>
      <c r="GJ23" s="25">
        <v>0</v>
      </c>
      <c r="GK23" s="25">
        <f t="shared" si="0"/>
        <v>24.669941759152625</v>
      </c>
      <c r="GL23" s="25">
        <f t="shared" si="1"/>
        <v>24.669941759152625</v>
      </c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27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ht="13.8">
      <c r="A25" s="15"/>
      <c r="B25" s="24" t="s">
        <v>94</v>
      </c>
      <c r="C25" s="39">
        <v>1630.0833333333333</v>
      </c>
      <c r="D25" s="39">
        <v>1513.8333333333333</v>
      </c>
      <c r="E25" s="39">
        <v>116.25</v>
      </c>
      <c r="F25" s="26">
        <v>7.6791808873720141E-2</v>
      </c>
      <c r="G25" s="27"/>
      <c r="H25" s="39">
        <v>1318.25</v>
      </c>
      <c r="I25" s="39">
        <v>195.58333333333326</v>
      </c>
      <c r="J25" s="26">
        <v>0.14836588912067761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27"/>
      <c r="FY25" s="39">
        <v>0</v>
      </c>
      <c r="FZ25" s="39">
        <v>0</v>
      </c>
      <c r="GA25" s="39">
        <v>0</v>
      </c>
      <c r="GB25" s="39">
        <v>0</v>
      </c>
      <c r="GC25" s="39">
        <v>0</v>
      </c>
      <c r="GD25" s="39">
        <v>0</v>
      </c>
      <c r="GE25" s="39">
        <v>0</v>
      </c>
      <c r="GF25" s="39">
        <v>0</v>
      </c>
      <c r="GG25" s="39">
        <v>0</v>
      </c>
      <c r="GH25" s="39">
        <v>0</v>
      </c>
      <c r="GI25" s="39">
        <v>0</v>
      </c>
      <c r="GJ25" s="39">
        <v>0</v>
      </c>
      <c r="GK25" s="39">
        <f t="shared" si="0"/>
        <v>1630.0833333333333</v>
      </c>
      <c r="GL25" s="39">
        <f t="shared" si="1"/>
        <v>1630.0833333333333</v>
      </c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19"/>
      <c r="FZ26" s="19"/>
      <c r="GA26" s="19"/>
      <c r="GB26" s="19"/>
      <c r="GC26" s="19"/>
      <c r="GD26" s="19"/>
      <c r="GE26" s="1"/>
      <c r="GS26" s="1"/>
      <c r="GT26" s="1"/>
      <c r="GU26" s="1"/>
      <c r="GV26" s="1"/>
    </row>
    <row r="27" spans="1:212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FY27" s="51"/>
      <c r="FZ27" s="51"/>
      <c r="GA27" s="51"/>
      <c r="GB27" s="51"/>
      <c r="GC27" s="51"/>
      <c r="GD27" s="51"/>
      <c r="GU27" s="1" t="b">
        <v>1</v>
      </c>
    </row>
    <row r="28" spans="1:212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FY28" s="51"/>
      <c r="FZ28" s="51"/>
      <c r="GA28" s="51"/>
      <c r="GB28" s="51"/>
      <c r="GC28" s="51"/>
      <c r="GD28" s="51"/>
      <c r="GU28" s="1" t="b">
        <v>1</v>
      </c>
    </row>
    <row r="29" spans="1:212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FY29" s="51"/>
      <c r="FZ29" s="51"/>
      <c r="GA29" s="51"/>
      <c r="GB29" s="51"/>
      <c r="GC29" s="51"/>
      <c r="GD29" s="51"/>
      <c r="GU29" s="1" t="b">
        <v>1</v>
      </c>
    </row>
    <row r="30" spans="1:212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FY30" s="51"/>
      <c r="FZ30" s="51"/>
      <c r="GA30" s="51"/>
      <c r="GB30" s="51"/>
      <c r="GC30" s="51"/>
      <c r="GD30" s="51"/>
      <c r="GU30" s="1" t="b">
        <v>1</v>
      </c>
    </row>
    <row r="31" spans="1:212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FY31" s="51"/>
      <c r="FZ31" s="51"/>
      <c r="GA31" s="51"/>
      <c r="GB31" s="51"/>
      <c r="GC31" s="51"/>
      <c r="GD31" s="51"/>
      <c r="GU31" s="1" t="b">
        <v>1</v>
      </c>
    </row>
    <row r="32" spans="1:212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FY32" s="51"/>
      <c r="FZ32" s="51"/>
      <c r="GA32" s="51"/>
      <c r="GB32" s="51"/>
      <c r="GC32" s="51"/>
      <c r="GD32" s="51"/>
      <c r="GU32" s="1" t="b">
        <v>1</v>
      </c>
    </row>
    <row r="33" spans="1:203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FY33" s="51"/>
      <c r="FZ33" s="51"/>
      <c r="GA33" s="51"/>
      <c r="GB33" s="51"/>
      <c r="GC33" s="51"/>
      <c r="GD33" s="51"/>
      <c r="GU33" s="1" t="b">
        <v>1</v>
      </c>
    </row>
    <row r="34" spans="1:203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FY34" s="51"/>
      <c r="FZ34" s="51"/>
      <c r="GA34" s="51"/>
      <c r="GB34" s="51"/>
      <c r="GC34" s="51"/>
      <c r="GD34" s="51"/>
      <c r="GU34" s="1" t="b">
        <v>1</v>
      </c>
    </row>
    <row r="35" spans="1:203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FY35" s="51"/>
      <c r="FZ35" s="51"/>
      <c r="GA35" s="51"/>
      <c r="GB35" s="51"/>
      <c r="GC35" s="51"/>
      <c r="GD35" s="51"/>
      <c r="GU35" s="1" t="b">
        <v>1</v>
      </c>
    </row>
    <row r="36" spans="1:203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FY36" s="51"/>
      <c r="FZ36" s="51"/>
      <c r="GA36" s="51"/>
      <c r="GB36" s="51"/>
      <c r="GC36" s="51"/>
      <c r="GD36" s="51"/>
      <c r="GU36" s="1" t="b">
        <v>1</v>
      </c>
    </row>
    <row r="37" spans="1:203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FY37" s="51"/>
      <c r="FZ37" s="51"/>
      <c r="GA37" s="51"/>
      <c r="GB37" s="51"/>
      <c r="GC37" s="51"/>
      <c r="GD37" s="51"/>
      <c r="GU37" s="1" t="b">
        <v>1</v>
      </c>
    </row>
    <row r="38" spans="1:203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FY38" s="51"/>
      <c r="FZ38" s="51"/>
      <c r="GA38" s="51"/>
      <c r="GB38" s="51"/>
      <c r="GC38" s="51"/>
      <c r="GD38" s="51"/>
      <c r="GU38" s="1" t="b">
        <v>1</v>
      </c>
    </row>
    <row r="39" spans="1:203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FY39" s="51"/>
      <c r="FZ39" s="51"/>
      <c r="GA39" s="51"/>
      <c r="GB39" s="51"/>
      <c r="GC39" s="51"/>
      <c r="GD39" s="51"/>
      <c r="GU39" s="1" t="b">
        <v>1</v>
      </c>
    </row>
    <row r="40" spans="1:203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FY40" s="51"/>
      <c r="FZ40" s="51"/>
      <c r="GA40" s="51"/>
      <c r="GB40" s="51"/>
      <c r="GC40" s="51"/>
      <c r="GD40" s="51"/>
      <c r="GU40" s="1" t="b">
        <v>1</v>
      </c>
    </row>
    <row r="41" spans="1:203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FY41" s="51"/>
      <c r="FZ41" s="51"/>
      <c r="GA41" s="51"/>
      <c r="GB41" s="51"/>
      <c r="GC41" s="51"/>
      <c r="GD41" s="51"/>
      <c r="GE41" s="52"/>
      <c r="GU41" s="1" t="b">
        <v>1</v>
      </c>
    </row>
    <row r="42" spans="1:203" ht="13.8" hidden="1">
      <c r="GU42" s="1" t="b">
        <v>1</v>
      </c>
    </row>
    <row r="43" spans="1:203" ht="13.8" hidden="1">
      <c r="GU43" s="1" t="b">
        <v>1</v>
      </c>
    </row>
    <row r="44" spans="1:203" ht="12.75" customHeight="1"/>
    <row r="45" spans="1:203" ht="12.75" customHeight="1"/>
    <row r="46" spans="1:203" ht="12.75" hidden="1" customHeight="1"/>
    <row r="47" spans="1:203" ht="12.75" hidden="1" customHeight="1"/>
    <row r="48" spans="1:20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FY6:GF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B97"/>
  <sheetViews>
    <sheetView showGridLines="0" zoomScale="80" zoomScaleNormal="80" zoomScaleSheetLayoutView="85" workbookViewId="0">
      <pane xSplit="11" ySplit="8" topLeftCell="FO12" activePane="bottomRight" state="frozen"/>
      <selection activeCell="E4" sqref="E4"/>
      <selection pane="topRight" activeCell="E4" sqref="E4"/>
      <selection pane="bottomLeft" activeCell="E4" sqref="E4"/>
      <selection pane="bottomRight" activeCell="FW29" sqref="FW29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1" width="9.109375" style="1" customWidth="1"/>
    <col min="182" max="183" width="9.109375" style="1" hidden="1" customWidth="1" outlineLevel="1"/>
    <col min="184" max="184" width="9.109375" style="1" customWidth="1" collapsed="1"/>
    <col min="185" max="186" width="7.6640625" style="1" bestFit="1" customWidth="1"/>
    <col min="187" max="187" width="6.88671875" style="1" bestFit="1" customWidth="1"/>
    <col min="188" max="188" width="6.6640625" style="1" bestFit="1" customWidth="1"/>
    <col min="189" max="189" width="7" style="1" bestFit="1" customWidth="1"/>
    <col min="190" max="198" width="6.6640625" style="1" bestFit="1" customWidth="1"/>
    <col min="199" max="199" width="6.88671875" style="1" bestFit="1" customWidth="1"/>
    <col min="200" max="200" width="6.6640625" style="1" bestFit="1" customWidth="1"/>
    <col min="201" max="201" width="7" style="1" bestFit="1" customWidth="1"/>
    <col min="202" max="210" width="6.6640625" style="1" bestFit="1" customWidth="1"/>
    <col min="211" max="211" width="6.88671875" style="1" bestFit="1" customWidth="1"/>
    <col min="212" max="212" width="6.6640625" style="1" bestFit="1" customWidth="1"/>
    <col min="213" max="213" width="7" style="1" bestFit="1" customWidth="1"/>
    <col min="214" max="221" width="6.6640625" style="1" bestFit="1" customWidth="1"/>
    <col min="222" max="222" width="6.109375" style="1" bestFit="1" customWidth="1"/>
    <col min="223" max="223" width="6.88671875" style="1" bestFit="1" customWidth="1"/>
    <col min="224" max="224" width="6.44140625" style="1" bestFit="1" customWidth="1"/>
    <col min="225" max="225" width="7" style="1" bestFit="1" customWidth="1"/>
    <col min="226" max="226" width="6.109375" style="1" bestFit="1" customWidth="1"/>
    <col min="227" max="227" width="5.6640625" style="1" bestFit="1" customWidth="1"/>
    <col min="228" max="229" width="6.5546875" style="1" bestFit="1" customWidth="1"/>
    <col min="230" max="230" width="6.109375" style="1" bestFit="1" customWidth="1"/>
    <col min="231" max="231" width="6.5546875" style="1" bestFit="1" customWidth="1"/>
    <col min="232" max="232" width="6" style="1" bestFit="1" customWidth="1"/>
    <col min="233" max="233" width="6.6640625" style="1" bestFit="1" customWidth="1"/>
    <col min="234" max="234" width="6.109375" style="1" bestFit="1" customWidth="1"/>
    <col min="235" max="235" width="6.88671875" style="1" bestFit="1" customWidth="1"/>
    <col min="236" max="236" width="6.44140625" style="1" bestFit="1" customWidth="1"/>
    <col min="237" max="237" width="7" style="1" bestFit="1" customWidth="1"/>
    <col min="238" max="238" width="6.109375" style="1" bestFit="1" customWidth="1"/>
    <col min="239" max="239" width="5.6640625" style="1" bestFit="1" customWidth="1"/>
    <col min="240" max="241" width="6.5546875" style="1" bestFit="1" customWidth="1"/>
    <col min="242" max="242" width="6.109375" style="1" bestFit="1" customWidth="1"/>
    <col min="243" max="243" width="6.5546875" style="1" bestFit="1" customWidth="1"/>
    <col min="244" max="244" width="6" style="1" bestFit="1" customWidth="1"/>
    <col min="245" max="245" width="6.6640625" style="1" bestFit="1" customWidth="1"/>
    <col min="246" max="246" width="6.109375" style="1" bestFit="1" customWidth="1"/>
    <col min="247" max="247" width="6.88671875" style="1" bestFit="1" customWidth="1"/>
    <col min="248" max="248" width="6.44140625" style="1" bestFit="1" customWidth="1"/>
    <col min="249" max="249" width="7" style="1" bestFit="1" customWidth="1"/>
    <col min="250" max="250" width="6.109375" style="1" bestFit="1" customWidth="1"/>
    <col min="251" max="251" width="5.6640625" style="1" bestFit="1" customWidth="1"/>
    <col min="252" max="253" width="6.5546875" style="1" bestFit="1" customWidth="1"/>
    <col min="254" max="254" width="6.109375" style="1" bestFit="1" customWidth="1"/>
    <col min="255" max="255" width="6.5546875" style="1" bestFit="1" customWidth="1"/>
    <col min="256" max="256" width="6" style="1" bestFit="1" customWidth="1"/>
    <col min="257" max="257" width="6.6640625" style="1" bestFit="1" customWidth="1"/>
    <col min="258" max="258" width="6.109375" style="1" bestFit="1" customWidth="1"/>
    <col min="259" max="259" width="6.88671875" style="1" bestFit="1" customWidth="1"/>
    <col min="260" max="260" width="6.44140625" style="1" bestFit="1" customWidth="1"/>
    <col min="261" max="261" width="7" style="1" bestFit="1" customWidth="1"/>
    <col min="262" max="262" width="6.109375" style="1" bestFit="1" customWidth="1"/>
    <col min="263" max="263" width="5.6640625" style="1" bestFit="1" customWidth="1"/>
    <col min="264" max="265" width="6.5546875" style="1" bestFit="1" customWidth="1"/>
    <col min="266" max="266" width="6.109375" style="1" bestFit="1" customWidth="1"/>
    <col min="267" max="267" width="6.5546875" style="1" bestFit="1" customWidth="1"/>
    <col min="268" max="268" width="6" style="1" bestFit="1" customWidth="1"/>
    <col min="269" max="269" width="6.6640625" style="1" bestFit="1" customWidth="1"/>
    <col min="270" max="270" width="6.109375" style="1" bestFit="1" customWidth="1"/>
    <col min="271" max="271" width="6.88671875" style="1" bestFit="1" customWidth="1"/>
    <col min="272" max="272" width="6.44140625" style="1" bestFit="1" customWidth="1"/>
    <col min="273" max="273" width="7" style="1" bestFit="1" customWidth="1"/>
    <col min="274" max="274" width="6.109375" style="1" bestFit="1" customWidth="1"/>
    <col min="275" max="275" width="5.6640625" style="1" bestFit="1" customWidth="1"/>
    <col min="276" max="277" width="6.5546875" style="1" bestFit="1" customWidth="1"/>
    <col min="278" max="278" width="6.109375" style="1" bestFit="1" customWidth="1"/>
    <col min="279" max="279" width="6.5546875" style="1" bestFit="1" customWidth="1"/>
    <col min="280" max="280" width="6" style="1" bestFit="1" customWidth="1"/>
    <col min="281" max="281" width="6.6640625" style="1" bestFit="1" customWidth="1"/>
    <col min="282" max="282" width="6.109375" style="1" bestFit="1" customWidth="1"/>
    <col min="283" max="283" width="6.88671875" style="1" bestFit="1" customWidth="1"/>
    <col min="284" max="284" width="6.44140625" style="1" bestFit="1" customWidth="1"/>
    <col min="285" max="285" width="7" style="1" bestFit="1" customWidth="1"/>
    <col min="286" max="286" width="6.109375" style="1" bestFit="1" customWidth="1"/>
    <col min="287" max="287" width="5.6640625" style="1" bestFit="1" customWidth="1"/>
    <col min="288" max="289" width="6.5546875" style="1" bestFit="1" customWidth="1"/>
    <col min="290" max="290" width="6.109375" style="1" bestFit="1" customWidth="1"/>
    <col min="291" max="291" width="6.5546875" style="1" bestFit="1" customWidth="1"/>
    <col min="292" max="292" width="6" style="1" bestFit="1" customWidth="1"/>
    <col min="293" max="293" width="6.6640625" style="1" bestFit="1" customWidth="1"/>
    <col min="294" max="294" width="6.109375" style="1" bestFit="1" customWidth="1"/>
    <col min="295" max="295" width="6.88671875" style="1" bestFit="1" customWidth="1"/>
    <col min="296" max="296" width="6.44140625" style="1" bestFit="1" customWidth="1"/>
    <col min="297" max="297" width="7" style="1" bestFit="1" customWidth="1"/>
    <col min="298" max="298" width="6.109375" style="1" bestFit="1" customWidth="1"/>
    <col min="299" max="299" width="5.6640625" style="1" bestFit="1" customWidth="1"/>
    <col min="300" max="301" width="6.5546875" style="1" bestFit="1" customWidth="1"/>
    <col min="302" max="302" width="6.109375" style="1" bestFit="1" customWidth="1"/>
    <col min="303" max="303" width="6.5546875" style="1" bestFit="1" customWidth="1"/>
    <col min="304" max="304" width="6" style="1" bestFit="1" customWidth="1"/>
    <col min="305" max="305" width="6.6640625" style="1" bestFit="1" customWidth="1"/>
    <col min="306" max="306" width="6.109375" style="1" bestFit="1" customWidth="1"/>
    <col min="307" max="307" width="6.88671875" style="1" bestFit="1" customWidth="1"/>
    <col min="308" max="308" width="6.44140625" style="1" bestFit="1" customWidth="1"/>
    <col min="309" max="309" width="7" style="1" bestFit="1" customWidth="1"/>
    <col min="310" max="310" width="6.109375" style="1" bestFit="1" customWidth="1"/>
    <col min="311" max="311" width="5.6640625" style="1" bestFit="1" customWidth="1"/>
    <col min="312" max="313" width="6.5546875" style="1" bestFit="1" customWidth="1"/>
    <col min="314" max="314" width="6.109375" style="1" bestFit="1" customWidth="1"/>
    <col min="315" max="315" width="6.5546875" style="1" bestFit="1" customWidth="1"/>
    <col min="316" max="316" width="6" style="1" bestFit="1" customWidth="1"/>
    <col min="317" max="317" width="6.6640625" style="1" bestFit="1" customWidth="1"/>
    <col min="318" max="318" width="6.109375" style="1" bestFit="1" customWidth="1"/>
    <col min="319" max="319" width="6.88671875" style="1" bestFit="1" customWidth="1"/>
    <col min="320" max="320" width="6.44140625" style="1" bestFit="1" customWidth="1"/>
    <col min="321" max="321" width="7" style="1" bestFit="1" customWidth="1"/>
    <col min="322" max="322" width="6.109375" style="1" bestFit="1" customWidth="1"/>
    <col min="323" max="323" width="5.6640625" style="1" bestFit="1" customWidth="1"/>
    <col min="324" max="325" width="6.5546875" style="1" bestFit="1" customWidth="1"/>
    <col min="326" max="326" width="6.109375" style="1" bestFit="1" customWidth="1"/>
    <col min="327" max="327" width="6.5546875" style="1" bestFit="1" customWidth="1"/>
    <col min="328" max="16384" width="7.5546875" style="1"/>
  </cols>
  <sheetData>
    <row r="1" spans="1:329" ht="13.95" customHeight="1"/>
    <row r="2" spans="1:329" ht="13.8">
      <c r="A2" s="47"/>
      <c r="B2" s="356" t="s">
        <v>330</v>
      </c>
    </row>
    <row r="3" spans="1:329" ht="14.4">
      <c r="B3" s="357" t="s">
        <v>331</v>
      </c>
      <c r="E3" s="319" t="s">
        <v>324</v>
      </c>
    </row>
    <row r="4" spans="1:329" ht="13.8">
      <c r="B4" s="4" t="s">
        <v>332</v>
      </c>
    </row>
    <row r="5" spans="1:329" ht="13.8">
      <c r="B5" s="4" t="s">
        <v>1</v>
      </c>
    </row>
    <row r="6" spans="1:329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Y6" s="45" t="s">
        <v>2</v>
      </c>
      <c r="GC6" s="358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</row>
    <row r="7" spans="1:329" ht="13.8">
      <c r="B7" s="8"/>
      <c r="C7" s="418" t="s">
        <v>401</v>
      </c>
      <c r="D7" s="418" t="s">
        <v>402</v>
      </c>
      <c r="E7" s="419" t="s">
        <v>364</v>
      </c>
      <c r="F7" s="419"/>
      <c r="G7" s="7"/>
      <c r="H7" s="418" t="s">
        <v>403</v>
      </c>
      <c r="I7" s="419" t="s">
        <v>366</v>
      </c>
      <c r="J7" s="419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Y7" s="28"/>
      <c r="FZ7" s="28"/>
      <c r="GA7" s="28"/>
      <c r="GC7" s="358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</row>
    <row r="8" spans="1:329" ht="13.8">
      <c r="B8" s="10">
        <v>0</v>
      </c>
      <c r="C8" s="418"/>
      <c r="D8" s="418"/>
      <c r="E8" s="234" t="s">
        <v>3</v>
      </c>
      <c r="F8" s="234" t="s">
        <v>4</v>
      </c>
      <c r="G8" s="11">
        <v>0</v>
      </c>
      <c r="H8" s="418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3"/>
      <c r="FY8" s="14" t="s">
        <v>333</v>
      </c>
      <c r="FZ8" s="14" t="s">
        <v>334</v>
      </c>
      <c r="GA8" s="14" t="s">
        <v>335</v>
      </c>
      <c r="GB8" s="13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</row>
    <row r="9" spans="1:329" ht="13.8">
      <c r="A9" s="360"/>
      <c r="B9" s="24" t="s">
        <v>64</v>
      </c>
      <c r="C9" s="25">
        <v>4700.9421997354802</v>
      </c>
      <c r="D9" s="25">
        <v>0</v>
      </c>
      <c r="E9" s="25">
        <v>4700.9421997354802</v>
      </c>
      <c r="F9" s="26">
        <v>0</v>
      </c>
      <c r="G9" s="27"/>
      <c r="H9" s="25">
        <v>0</v>
      </c>
      <c r="I9" s="25" t="s">
        <v>3</v>
      </c>
      <c r="J9" s="26" t="s">
        <v>4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7"/>
      <c r="FY9" s="25">
        <v>0</v>
      </c>
      <c r="FZ9" s="25">
        <v>0</v>
      </c>
      <c r="GA9" s="25">
        <v>0</v>
      </c>
      <c r="GC9" s="17"/>
      <c r="GD9" s="361"/>
      <c r="GE9" s="361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</row>
    <row r="10" spans="1:329" ht="13.8">
      <c r="A10" s="360"/>
      <c r="B10" s="362" t="s">
        <v>82</v>
      </c>
      <c r="C10" s="25">
        <v>4697.2879721009476</v>
      </c>
      <c r="D10" s="25">
        <v>0</v>
      </c>
      <c r="E10" s="25">
        <v>4697.2879721009476</v>
      </c>
      <c r="F10" s="26">
        <v>0</v>
      </c>
      <c r="G10" s="27"/>
      <c r="H10" s="25">
        <v>0</v>
      </c>
      <c r="I10" s="25">
        <v>0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7"/>
      <c r="FY10" s="25">
        <v>0</v>
      </c>
      <c r="FZ10" s="25">
        <v>0</v>
      </c>
      <c r="GA10" s="25">
        <v>0</v>
      </c>
      <c r="GC10" s="17"/>
      <c r="GD10" s="361"/>
      <c r="GE10" s="361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</row>
    <row r="11" spans="1:329" ht="13.8">
      <c r="A11" s="360"/>
      <c r="B11" s="18" t="s">
        <v>18</v>
      </c>
      <c r="C11" s="19">
        <v>1566.9807332451603</v>
      </c>
      <c r="D11" s="19">
        <v>0</v>
      </c>
      <c r="E11" s="19">
        <v>1566.9807332451603</v>
      </c>
      <c r="F11" s="20">
        <v>0</v>
      </c>
      <c r="G11" s="1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/>
      <c r="FY11" s="19">
        <v>0</v>
      </c>
      <c r="FZ11" s="19">
        <f t="shared" ref="FZ11:GA11" si="0">IFERROR(SUMIF($L$6:$FO$6,FZ$8,$L11:$FO11),0)</f>
        <v>0</v>
      </c>
      <c r="GA11" s="19">
        <f t="shared" si="0"/>
        <v>0</v>
      </c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</row>
    <row r="12" spans="1:329" ht="13.8">
      <c r="A12" s="360"/>
      <c r="B12" s="18" t="s">
        <v>19</v>
      </c>
      <c r="C12" s="19">
        <v>1566.9807332451603</v>
      </c>
      <c r="D12" s="19">
        <v>0</v>
      </c>
      <c r="E12" s="19">
        <v>1566.9807332451603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/>
      <c r="FY12" s="19">
        <v>0</v>
      </c>
      <c r="FZ12" s="19">
        <f>IFERROR(SUMIF($L$6:$FO$6,FZ$8,#REF!),0)</f>
        <v>0</v>
      </c>
      <c r="GA12" s="19">
        <f>IFERROR(SUMIF($L$6:$FO$6,GA$8,#REF!),0)</f>
        <v>0</v>
      </c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</row>
    <row r="13" spans="1:329" ht="13.8">
      <c r="A13" s="360"/>
      <c r="B13" s="18" t="s">
        <v>20</v>
      </c>
      <c r="C13" s="19">
        <v>1563.326505610627</v>
      </c>
      <c r="D13" s="19">
        <v>0</v>
      </c>
      <c r="E13" s="19">
        <v>1563.326505610627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/>
      <c r="FY13" s="19">
        <v>0</v>
      </c>
      <c r="FZ13" s="19">
        <f>IFERROR(SUMIF($L$6:$FO$6,FZ$8,#REF!),0)</f>
        <v>0</v>
      </c>
      <c r="GA13" s="19">
        <f>IFERROR(SUMIF($L$6:$FO$6,GA$8,#REF!),0)</f>
        <v>0</v>
      </c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</row>
    <row r="14" spans="1:329" s="28" customFormat="1" ht="13.8">
      <c r="A14" s="363"/>
      <c r="B14" s="364" t="s">
        <v>61</v>
      </c>
      <c r="C14" s="27">
        <v>3.6542276345333669</v>
      </c>
      <c r="D14" s="27">
        <v>0</v>
      </c>
      <c r="E14" s="27">
        <v>3.6542276345333669</v>
      </c>
      <c r="F14" s="365">
        <v>0</v>
      </c>
      <c r="G14" s="27"/>
      <c r="H14" s="27">
        <v>0</v>
      </c>
      <c r="I14" s="27">
        <v>0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/>
      <c r="FY14" s="27">
        <v>0</v>
      </c>
      <c r="FZ14" s="27">
        <f>IFERROR(SUMIF($L$6:$FO$6,FZ$8,#REF!),0)</f>
        <v>0</v>
      </c>
      <c r="GA14" s="27">
        <f>IFERROR(SUMIF($L$6:$FO$6,GA$8,#REF!),0)</f>
        <v>0</v>
      </c>
      <c r="GC14" s="366"/>
      <c r="GD14" s="366"/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</row>
    <row r="15" spans="1:329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C15" s="361"/>
      <c r="GD15" s="361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</row>
    <row r="16" spans="1:329" ht="13.8">
      <c r="A16" s="360"/>
      <c r="B16" s="24" t="s">
        <v>65</v>
      </c>
      <c r="C16" s="31">
        <v>17.030487354180988</v>
      </c>
      <c r="D16" s="31">
        <v>0</v>
      </c>
      <c r="E16" s="31">
        <v>17.030487354180988</v>
      </c>
      <c r="F16" s="26">
        <v>0</v>
      </c>
      <c r="G16" s="27"/>
      <c r="H16" s="31">
        <v>0</v>
      </c>
      <c r="I16" s="31">
        <v>0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Y16" s="31">
        <v>0</v>
      </c>
      <c r="FZ16" s="19">
        <f>IFERROR(SUMIF($L$6:$FO$6,FZ$8,#REF!),0)</f>
        <v>0</v>
      </c>
      <c r="GA16" s="19">
        <f>IFERROR(SUMIF($L$6:$FO$6,GA$8,#REF!),0)</f>
        <v>0</v>
      </c>
      <c r="GC16" s="361"/>
      <c r="GD16" s="361"/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</row>
    <row r="17" spans="1:392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19"/>
      <c r="GA17" s="19"/>
      <c r="GC17" s="361"/>
      <c r="GD17" s="361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</row>
    <row r="18" spans="1:392" ht="13.8">
      <c r="A18" s="360"/>
      <c r="B18" s="24" t="s">
        <v>66</v>
      </c>
      <c r="C18" s="25">
        <v>800.59336685330845</v>
      </c>
      <c r="D18" s="25">
        <v>0</v>
      </c>
      <c r="E18" s="25">
        <v>800.59336685330845</v>
      </c>
      <c r="F18" s="26">
        <v>0</v>
      </c>
      <c r="G18" s="27"/>
      <c r="H18" s="25">
        <v>0</v>
      </c>
      <c r="I18" s="25">
        <v>0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7"/>
      <c r="FY18" s="25">
        <v>0</v>
      </c>
      <c r="FZ18" s="19">
        <f>IFERROR(SUMIF($L$6:$FO$6,FZ$8,#REF!),0)</f>
        <v>0</v>
      </c>
      <c r="GA18" s="19">
        <f>IFERROR(SUMIF($L$6:$FO$6,GA$8,#REF!),0)</f>
        <v>0</v>
      </c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</row>
    <row r="19" spans="1:392" ht="13.8">
      <c r="A19" s="360"/>
      <c r="B19" s="362" t="s">
        <v>82</v>
      </c>
      <c r="C19" s="25">
        <v>798.24704250804825</v>
      </c>
      <c r="D19" s="25">
        <v>0</v>
      </c>
      <c r="E19" s="25">
        <v>798.24704250804825</v>
      </c>
      <c r="F19" s="26">
        <v>0</v>
      </c>
      <c r="G19" s="27"/>
      <c r="H19" s="25">
        <v>0</v>
      </c>
      <c r="I19" s="25">
        <v>0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7"/>
      <c r="FY19" s="25">
        <v>0</v>
      </c>
      <c r="FZ19" s="19"/>
      <c r="GA19" s="19"/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</row>
    <row r="20" spans="1:392" ht="13.8">
      <c r="A20" s="360"/>
      <c r="B20" s="18" t="s">
        <v>18</v>
      </c>
      <c r="C20" s="19">
        <v>275.45534529899152</v>
      </c>
      <c r="D20" s="19">
        <v>0</v>
      </c>
      <c r="E20" s="19">
        <v>275.45534529899152</v>
      </c>
      <c r="F20" s="20">
        <v>0</v>
      </c>
      <c r="G20" s="1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/>
      <c r="FY20" s="19">
        <v>0</v>
      </c>
      <c r="FZ20" s="19">
        <f>IFERROR(SUMIF($L$6:$FO$6,FZ$8,#REF!),0)</f>
        <v>0</v>
      </c>
      <c r="GA20" s="19">
        <f>IFERROR(SUMIF($L$6:$FO$6,GA$8,#REF!),0)</f>
        <v>0</v>
      </c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</row>
    <row r="21" spans="1:392" ht="13.8">
      <c r="A21" s="360"/>
      <c r="B21" s="18" t="s">
        <v>19</v>
      </c>
      <c r="C21" s="19">
        <v>261.49999068553745</v>
      </c>
      <c r="D21" s="19">
        <v>0</v>
      </c>
      <c r="E21" s="19">
        <v>261.49999068553745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/>
      <c r="FY21" s="19">
        <v>0</v>
      </c>
      <c r="FZ21" s="19">
        <f>IFERROR(SUMIF($L$6:$FO$6,FZ$8,#REF!),0)</f>
        <v>0</v>
      </c>
      <c r="GA21" s="19">
        <f>IFERROR(SUMIF($L$6:$FO$6,GA$8,#REF!),0)</f>
        <v>0</v>
      </c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</row>
    <row r="22" spans="1:392" ht="13.8">
      <c r="A22" s="360"/>
      <c r="B22" s="18" t="s">
        <v>20</v>
      </c>
      <c r="C22" s="19">
        <v>261.29170652351928</v>
      </c>
      <c r="D22" s="19">
        <v>0</v>
      </c>
      <c r="E22" s="19">
        <v>261.29170652351928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/>
      <c r="FY22" s="19">
        <v>0</v>
      </c>
      <c r="FZ22" s="19">
        <f>IFERROR(SUMIF($L$6:$FO$6,FZ$8,#REF!),0)</f>
        <v>0</v>
      </c>
      <c r="GA22" s="19">
        <f>IFERROR(SUMIF($L$6:$FO$6,GA$8,#REF!),0)</f>
        <v>0</v>
      </c>
      <c r="GC22" s="361"/>
      <c r="GD22" s="361"/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</row>
    <row r="23" spans="1:392" s="28" customFormat="1" ht="13.8">
      <c r="A23" s="363"/>
      <c r="B23" s="364" t="s">
        <v>67</v>
      </c>
      <c r="C23" s="27">
        <v>2.3463243452602049</v>
      </c>
      <c r="D23" s="27">
        <v>0</v>
      </c>
      <c r="E23" s="27">
        <v>2.3463243452602049</v>
      </c>
      <c r="F23" s="365">
        <v>0</v>
      </c>
      <c r="G23" s="27"/>
      <c r="H23" s="27">
        <v>0</v>
      </c>
      <c r="I23" s="27">
        <v>0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/>
      <c r="FY23" s="27">
        <v>0</v>
      </c>
      <c r="FZ23" s="27">
        <f>IFERROR(SUMIF($L$6:$FO$6,FZ$8,#REF!),0)</f>
        <v>0</v>
      </c>
      <c r="GA23" s="27">
        <f>IFERROR(SUMIF($L$6:$FO$6,GA$8,#REF!),0)</f>
        <v>0</v>
      </c>
      <c r="GC23" s="366"/>
      <c r="GD23" s="366"/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</row>
    <row r="24" spans="1:392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27"/>
      <c r="GA24" s="27"/>
      <c r="GB24" s="28"/>
      <c r="GC24" s="361"/>
      <c r="GD24" s="361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</row>
    <row r="25" spans="1:392" s="28" customFormat="1" ht="13.8">
      <c r="A25" s="360"/>
      <c r="B25" s="24" t="s">
        <v>38</v>
      </c>
      <c r="C25" s="25">
        <v>12.669569864450066</v>
      </c>
      <c r="D25" s="25">
        <v>0</v>
      </c>
      <c r="E25" s="25">
        <v>12.669569864450066</v>
      </c>
      <c r="F25" s="26">
        <v>0</v>
      </c>
      <c r="G25" s="27"/>
      <c r="H25" s="25">
        <v>0</v>
      </c>
      <c r="I25" s="25">
        <v>0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7"/>
      <c r="FY25" s="25">
        <v>0</v>
      </c>
      <c r="FZ25" s="19">
        <f>IFERROR(SUMIF($L$6:$FO$6,FZ$8,#REF!),0)</f>
        <v>0</v>
      </c>
      <c r="GA25" s="19">
        <f>IFERROR(SUMIF($L$6:$FO$6,GA$8,#REF!),0)</f>
        <v>0</v>
      </c>
      <c r="GB25" s="1"/>
      <c r="GC25" s="366"/>
      <c r="GD25" s="366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</row>
    <row r="26" spans="1:392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19"/>
      <c r="GA26" s="19"/>
      <c r="GC26" s="361"/>
      <c r="GD26" s="361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</row>
    <row r="27" spans="1:392" ht="13.8">
      <c r="A27" s="360"/>
      <c r="B27" s="24" t="s">
        <v>39</v>
      </c>
      <c r="C27" s="25">
        <v>513.04579296441671</v>
      </c>
      <c r="D27" s="25">
        <v>0</v>
      </c>
      <c r="E27" s="25">
        <v>513.04579296441671</v>
      </c>
      <c r="F27" s="26">
        <v>0</v>
      </c>
      <c r="G27" s="27"/>
      <c r="H27" s="25">
        <v>0</v>
      </c>
      <c r="I27" s="25">
        <v>0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7"/>
      <c r="FY27" s="25">
        <v>0</v>
      </c>
      <c r="FZ27" s="19">
        <f>IFERROR(SUMIF($L$6:$FO$6,FZ$8,#REF!),0)</f>
        <v>0</v>
      </c>
      <c r="GA27" s="19">
        <f>IFERROR(SUMIF($L$6:$FO$6,GA$8,#REF!),0)</f>
        <v>0</v>
      </c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</row>
    <row r="28" spans="1:392" ht="13.8">
      <c r="A28" s="360"/>
      <c r="B28" s="18" t="s">
        <v>336</v>
      </c>
      <c r="C28" s="27">
        <v>33.89313937609878</v>
      </c>
      <c r="D28" s="27">
        <v>0</v>
      </c>
      <c r="E28" s="27">
        <v>33.89313937609878</v>
      </c>
      <c r="F28" s="365">
        <v>0</v>
      </c>
      <c r="G28" s="27"/>
      <c r="H28" s="27">
        <v>0</v>
      </c>
      <c r="I28" s="27">
        <v>0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27"/>
      <c r="FY28" s="27">
        <v>0</v>
      </c>
      <c r="FZ28" s="19"/>
      <c r="GA28" s="1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</row>
    <row r="29" spans="1:392" ht="13.8">
      <c r="A29" s="360"/>
      <c r="B29" s="18" t="s">
        <v>68</v>
      </c>
      <c r="C29" s="19">
        <v>11.78456922890121</v>
      </c>
      <c r="D29" s="19">
        <v>0</v>
      </c>
      <c r="E29" s="19">
        <v>11.78456922890121</v>
      </c>
      <c r="F29" s="20">
        <v>0</v>
      </c>
      <c r="G29" s="19"/>
      <c r="H29" s="19">
        <v>0</v>
      </c>
      <c r="I29" s="19">
        <v>0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/>
      <c r="FY29" s="19">
        <v>0</v>
      </c>
      <c r="FZ29" s="19">
        <f>IFERROR(SUMIF($L$6:$FO$6,FZ$8,#REF!),0)</f>
        <v>0</v>
      </c>
      <c r="GA29" s="19">
        <f>IFERROR(SUMIF($L$6:$FO$6,GA$8,#REF!),0)</f>
        <v>0</v>
      </c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</row>
    <row r="30" spans="1:392" ht="13.8">
      <c r="A30" s="360"/>
      <c r="B30" s="18" t="s">
        <v>69</v>
      </c>
      <c r="C30" s="19">
        <v>40.863585995340422</v>
      </c>
      <c r="D30" s="19">
        <v>0</v>
      </c>
      <c r="E30" s="19">
        <v>40.863585995340422</v>
      </c>
      <c r="F30" s="20">
        <v>0</v>
      </c>
      <c r="G30" s="19"/>
      <c r="H30" s="19">
        <v>0</v>
      </c>
      <c r="I30" s="19">
        <v>0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/>
      <c r="FY30" s="19">
        <v>0</v>
      </c>
      <c r="FZ30" s="19">
        <f>IFERROR(SUMIF($L$6:$FO$6,FZ$8,#REF!),0)</f>
        <v>0</v>
      </c>
      <c r="GA30" s="19">
        <f>IFERROR(SUMIF($L$6:$FO$6,GA$8,#REF!),0)</f>
        <v>0</v>
      </c>
      <c r="GC30" s="17"/>
      <c r="GD30" s="361"/>
      <c r="GE30" s="361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</row>
    <row r="31" spans="1:392" ht="13.8">
      <c r="A31" s="360"/>
      <c r="B31" s="18" t="s">
        <v>70</v>
      </c>
      <c r="C31" s="19">
        <v>421.59452467230898</v>
      </c>
      <c r="D31" s="19">
        <v>0</v>
      </c>
      <c r="E31" s="19">
        <v>421.59452467230898</v>
      </c>
      <c r="F31" s="20">
        <v>0</v>
      </c>
      <c r="G31" s="19"/>
      <c r="H31" s="19">
        <v>0</v>
      </c>
      <c r="I31" s="19">
        <v>0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19"/>
      <c r="FY31" s="19">
        <v>0</v>
      </c>
      <c r="FZ31" s="19"/>
      <c r="GA31" s="19"/>
      <c r="GC31" s="17"/>
      <c r="GD31" s="361"/>
      <c r="GE31" s="361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</row>
    <row r="32" spans="1:392" ht="13.8">
      <c r="A32" s="360"/>
      <c r="B32" s="18" t="s">
        <v>71</v>
      </c>
      <c r="C32" s="19">
        <v>4.9099736917673091</v>
      </c>
      <c r="D32" s="19">
        <v>0</v>
      </c>
      <c r="E32" s="19">
        <v>4.9099736917673091</v>
      </c>
      <c r="F32" s="20">
        <v>0</v>
      </c>
      <c r="G32" s="19"/>
      <c r="H32" s="19">
        <v>0</v>
      </c>
      <c r="I32" s="19">
        <v>0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/>
      <c r="FY32" s="19">
        <v>0</v>
      </c>
      <c r="FZ32" s="31">
        <f>IFERROR(FZ34/#REF!*100,0)</f>
        <v>0</v>
      </c>
      <c r="GA32" s="31">
        <f>IFERROR(GA34/#REF!*100,0)</f>
        <v>0</v>
      </c>
      <c r="GC32" s="17"/>
      <c r="GD32" s="361"/>
      <c r="GE32" s="361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</row>
    <row r="33" spans="1:329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C33" s="17"/>
      <c r="GD33" s="361"/>
      <c r="GE33" s="361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</row>
    <row r="34" spans="1:329" ht="13.8">
      <c r="A34" s="360"/>
      <c r="B34" s="24" t="s">
        <v>72</v>
      </c>
      <c r="C34" s="25">
        <v>0.88495674815840064</v>
      </c>
      <c r="D34" s="25">
        <v>0</v>
      </c>
      <c r="E34" s="25">
        <v>0.88495674815840064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7"/>
      <c r="FY34" s="25">
        <v>0</v>
      </c>
      <c r="FZ34" s="25">
        <f>+FZ35+FZ36+FZ37+FZ44+FZ45+FZ46+FZ47+FZ48+FZ49</f>
        <v>0</v>
      </c>
      <c r="GA34" s="25">
        <f>+GA35+GA36+GA37+GA44+GA45+GA46+GA47+GA48+GA49</f>
        <v>0</v>
      </c>
      <c r="GC34" s="17"/>
      <c r="GD34" s="361"/>
      <c r="GE34" s="361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</row>
    <row r="35" spans="1:329" ht="13.8">
      <c r="A35" s="360"/>
      <c r="B35" s="18" t="s">
        <v>73</v>
      </c>
      <c r="C35" s="19">
        <v>0.88495674815840064</v>
      </c>
      <c r="D35" s="19">
        <v>0</v>
      </c>
      <c r="E35" s="19">
        <v>0.88495674815840064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/>
      <c r="FY35" s="19">
        <v>0</v>
      </c>
      <c r="FZ35" s="19">
        <f>IFERROR(SUMIF($L$6:$FO$6,FZ$8,#REF!),0)</f>
        <v>0</v>
      </c>
      <c r="GA35" s="19">
        <f>IFERROR(SUMIF($L$6:$FO$6,GA$8,#REF!),0)</f>
        <v>0</v>
      </c>
      <c r="GC35" s="17"/>
      <c r="GD35" s="361"/>
      <c r="GE35" s="361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</row>
    <row r="36" spans="1:329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C36" s="17"/>
      <c r="GD36" s="361"/>
      <c r="GE36" s="361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</row>
    <row r="37" spans="1:329" ht="13.8">
      <c r="A37" s="360"/>
      <c r="B37" s="24" t="s">
        <v>74</v>
      </c>
      <c r="C37" s="25">
        <v>5.6361537489778302</v>
      </c>
      <c r="D37" s="25">
        <v>0</v>
      </c>
      <c r="E37" s="25">
        <v>5.6361537489778302</v>
      </c>
      <c r="F37" s="26">
        <v>0</v>
      </c>
      <c r="G37" s="27"/>
      <c r="H37" s="25">
        <v>0</v>
      </c>
      <c r="I37" s="25">
        <v>0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7"/>
      <c r="FY37" s="25">
        <v>0</v>
      </c>
      <c r="FZ37" s="19">
        <f>IFERROR(SUMIF($L$6:$FO$6,FZ$8,#REF!),0)</f>
        <v>0</v>
      </c>
      <c r="GA37" s="19">
        <f>IFERROR(SUMIF($L$6:$FO$6,GA$8,#REF!),0)</f>
        <v>0</v>
      </c>
      <c r="GC37" s="17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</row>
    <row r="38" spans="1:329" ht="13.8">
      <c r="A38" s="360"/>
      <c r="C38" s="19"/>
      <c r="D38" s="19"/>
      <c r="H38" s="19"/>
      <c r="FZ38" s="19"/>
      <c r="GA38" s="19"/>
      <c r="GC38" s="17"/>
      <c r="GD38" s="361"/>
      <c r="GE38" s="361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</row>
    <row r="39" spans="1:329" ht="13.8">
      <c r="A39" s="360"/>
      <c r="B39" s="24" t="s">
        <v>337</v>
      </c>
      <c r="C39" s="39">
        <v>363.33333333333331</v>
      </c>
      <c r="D39" s="39">
        <v>0</v>
      </c>
      <c r="E39" s="39">
        <v>363.33333333333331</v>
      </c>
      <c r="F39" s="26">
        <v>0</v>
      </c>
      <c r="G39" s="27"/>
      <c r="H39" s="39">
        <v>0</v>
      </c>
      <c r="I39" s="39">
        <v>0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Y39" s="39">
        <v>0</v>
      </c>
      <c r="FZ39" s="19">
        <f>IFERROR(SUMIF($L$6:$FO$6,FZ$8,#REF!),0)</f>
        <v>0</v>
      </c>
      <c r="GA39" s="19">
        <f>IFERROR(SUMIF($L$6:$FO$6,GA$8,#REF!),0)</f>
        <v>0</v>
      </c>
      <c r="GC39" s="17"/>
      <c r="GD39" s="361"/>
      <c r="GE39" s="361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</row>
    <row r="40" spans="1:329" ht="13.8">
      <c r="A40" s="360"/>
      <c r="B40" s="18" t="s">
        <v>338</v>
      </c>
      <c r="C40" s="40">
        <v>363.33333333333331</v>
      </c>
      <c r="D40" s="40">
        <v>0</v>
      </c>
      <c r="E40" s="40">
        <v>363.33333333333331</v>
      </c>
      <c r="F40" s="20">
        <v>0</v>
      </c>
      <c r="G40" s="19"/>
      <c r="H40" s="19">
        <v>0</v>
      </c>
      <c r="I40" s="40">
        <v>0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/>
      <c r="FY40" s="40">
        <v>0</v>
      </c>
      <c r="FZ40" s="19">
        <f>IFERROR(SUMIF($L$6:$FO$6,FZ$8,#REF!),0)</f>
        <v>0</v>
      </c>
      <c r="GA40" s="19">
        <f>IFERROR(SUMIF($L$6:$FO$6,GA$8,#REF!),0)</f>
        <v>0</v>
      </c>
      <c r="GC40" s="17"/>
      <c r="GD40" s="361"/>
      <c r="GE40" s="361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</row>
    <row r="41" spans="1:329" ht="13.8">
      <c r="A41" s="360"/>
      <c r="B41" s="18" t="s">
        <v>79</v>
      </c>
      <c r="C41" s="40">
        <v>92</v>
      </c>
      <c r="D41" s="40">
        <v>51.916666666666664</v>
      </c>
      <c r="E41" s="40">
        <v>40.083333333333336</v>
      </c>
      <c r="F41" s="20">
        <v>0.7720706260032103</v>
      </c>
      <c r="G41" s="19"/>
      <c r="H41" s="40">
        <v>0</v>
      </c>
      <c r="I41" s="40">
        <v>0</v>
      </c>
      <c r="J41" s="20"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/>
      <c r="FY41" s="40">
        <v>0</v>
      </c>
      <c r="FZ41" s="19">
        <f>IFERROR(SUMIF($L$6:$FO$6,FZ$8,#REF!),0)</f>
        <v>0</v>
      </c>
      <c r="GA41" s="19">
        <f>IFERROR(SUMIF($L$6:$FO$6,GA$8,#REF!),0)</f>
        <v>0</v>
      </c>
      <c r="GC41" s="17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</row>
    <row r="42" spans="1:329" ht="13.8">
      <c r="A42" s="360"/>
      <c r="C42" s="19"/>
      <c r="FZ42" s="19"/>
      <c r="GA42" s="19"/>
      <c r="GC42" s="17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</row>
    <row r="43" spans="1:329" ht="13.8">
      <c r="A43" s="360"/>
      <c r="C43" s="19"/>
      <c r="FZ43" s="19"/>
      <c r="GA43" s="19"/>
      <c r="GC43" s="17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</row>
    <row r="44" spans="1:329" ht="13.8">
      <c r="A44" s="360"/>
      <c r="C44" s="19"/>
      <c r="FZ44" s="27"/>
      <c r="GA44" s="27"/>
      <c r="GB44" s="28"/>
      <c r="GC44" s="17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</row>
    <row r="45" spans="1:329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9"/>
      <c r="GA45" s="19"/>
      <c r="GB45" s="1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</row>
    <row r="46" spans="1:329" ht="13.8">
      <c r="A46" s="360"/>
      <c r="C46" s="19"/>
      <c r="FZ46" s="19"/>
      <c r="GA46" s="19"/>
      <c r="GC46" s="359"/>
      <c r="GD46" s="35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</row>
    <row r="47" spans="1:329" ht="13.8">
      <c r="A47" s="360"/>
      <c r="C47" s="19"/>
      <c r="FZ47" s="19"/>
      <c r="GA47" s="19"/>
    </row>
    <row r="48" spans="1:329" ht="13.8">
      <c r="A48" s="360"/>
      <c r="FZ48" s="19"/>
      <c r="GA48" s="19"/>
      <c r="GC48" s="17"/>
      <c r="GD48" s="361"/>
      <c r="GE48" s="361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</row>
    <row r="49" spans="1:329" ht="13.8">
      <c r="A49" s="360"/>
      <c r="FZ49" s="19"/>
      <c r="GA49" s="19"/>
      <c r="GC49" s="361"/>
      <c r="GD49" s="361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</row>
    <row r="50" spans="1:329" ht="13.8">
      <c r="A50" s="360"/>
      <c r="FZ50" s="19"/>
      <c r="GA50" s="19"/>
      <c r="GC50" s="361"/>
      <c r="GD50" s="361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</row>
    <row r="51" spans="1:329" ht="13.8">
      <c r="A51" s="360"/>
      <c r="FZ51" s="25"/>
      <c r="GA51" s="25"/>
      <c r="GC51" s="361"/>
      <c r="GD51" s="361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</row>
    <row r="52" spans="1:329" ht="13.8">
      <c r="A52" s="360"/>
      <c r="FZ52" s="19"/>
      <c r="GA52" s="19"/>
      <c r="GB52" s="19"/>
      <c r="GC52" s="361"/>
      <c r="GD52" s="361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</row>
    <row r="53" spans="1:329" ht="13.8">
      <c r="A53" s="1"/>
      <c r="FZ53" s="19"/>
      <c r="GA53" s="19"/>
      <c r="GB53" s="19"/>
      <c r="GC53" s="17"/>
      <c r="GD53" s="361"/>
      <c r="GE53" s="361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</row>
    <row r="54" spans="1:329" ht="13.8">
      <c r="FZ54" s="19"/>
      <c r="GA54" s="19"/>
      <c r="GB54" s="19"/>
    </row>
    <row r="55" spans="1:329" ht="13.8">
      <c r="A55" s="1"/>
      <c r="FZ55" s="19"/>
      <c r="GA55" s="19"/>
      <c r="GB55" s="19"/>
      <c r="GC55" s="17"/>
      <c r="GD55" s="361"/>
      <c r="GE55" s="361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</row>
    <row r="56" spans="1:329" ht="13.8">
      <c r="A56" s="1"/>
      <c r="FZ56" s="19"/>
      <c r="GA56" s="19"/>
      <c r="GC56" s="361"/>
      <c r="GD56" s="361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</row>
    <row r="57" spans="1:329" ht="13.8">
      <c r="A57" s="360"/>
      <c r="FZ57" s="31"/>
      <c r="GA57" s="3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</row>
    <row r="58" spans="1:329" ht="13.8">
      <c r="A58" s="360"/>
      <c r="FZ58" s="37"/>
      <c r="GA58" s="37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</row>
    <row r="59" spans="1:329" ht="13.8">
      <c r="FZ59" s="25"/>
      <c r="GA59" s="25"/>
      <c r="GC59" s="361"/>
      <c r="GD59" s="361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</row>
    <row r="60" spans="1:329" ht="13.8">
      <c r="A60" s="360"/>
      <c r="FZ60" s="19"/>
      <c r="GA60" s="19"/>
      <c r="GC60" s="361"/>
      <c r="GD60" s="361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</row>
    <row r="61" spans="1:329" ht="13.8">
      <c r="A61" s="1"/>
      <c r="FZ61" s="19"/>
      <c r="GA61" s="19"/>
      <c r="GC61" s="17"/>
      <c r="GD61" s="361"/>
      <c r="GE61" s="361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</row>
    <row r="62" spans="1:329" ht="13.8">
      <c r="A62" s="1"/>
      <c r="FZ62" s="19"/>
      <c r="GA62" s="19"/>
      <c r="GC62" s="361"/>
      <c r="GD62" s="361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</row>
    <row r="63" spans="1:329" ht="13.8">
      <c r="A63" s="1"/>
      <c r="FZ63" s="19"/>
      <c r="GA63" s="19"/>
      <c r="GC63" s="361"/>
      <c r="GD63" s="361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</row>
    <row r="64" spans="1:329" ht="13.8">
      <c r="A64" s="1"/>
      <c r="FZ64" s="19"/>
      <c r="GA64" s="19"/>
      <c r="GC64" s="17"/>
      <c r="GD64" s="361"/>
      <c r="GE64" s="361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</row>
    <row r="65" spans="1:329" ht="13.8">
      <c r="A65" s="360"/>
      <c r="FZ65" s="25"/>
      <c r="GA65" s="25"/>
    </row>
    <row r="66" spans="1:329" ht="13.8">
      <c r="A66" s="1"/>
      <c r="FZ66" s="37"/>
      <c r="GA66" s="37"/>
    </row>
    <row r="67" spans="1:329" ht="13.8">
      <c r="FZ67" s="25"/>
      <c r="GA67" s="25"/>
      <c r="GC67" s="361"/>
      <c r="GD67" s="361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</row>
    <row r="68" spans="1:329" ht="13.8">
      <c r="A68" s="360"/>
      <c r="FZ68" s="19"/>
      <c r="GA68" s="19"/>
      <c r="GC68" s="361"/>
      <c r="GD68" s="361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</row>
    <row r="69" spans="1:329" ht="13.8">
      <c r="A69" s="1"/>
      <c r="FZ69" s="19"/>
      <c r="GA69" s="19"/>
      <c r="GC69" s="361"/>
      <c r="GD69" s="361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</row>
    <row r="70" spans="1:329" ht="13.8">
      <c r="A70" s="1"/>
      <c r="FZ70" s="19"/>
      <c r="GA70" s="19"/>
      <c r="GC70" s="361"/>
      <c r="GD70" s="361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</row>
    <row r="71" spans="1:329" ht="13.8">
      <c r="A71" s="1"/>
      <c r="FZ71" s="19"/>
      <c r="GA71" s="19"/>
      <c r="GC71" s="361"/>
      <c r="GD71" s="361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</row>
    <row r="72" spans="1:329" ht="13.8">
      <c r="A72" s="1"/>
      <c r="FZ72" s="19"/>
      <c r="GA72" s="19"/>
      <c r="GC72" s="361"/>
      <c r="GD72" s="361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</row>
    <row r="73" spans="1:329" ht="13.8">
      <c r="A73" s="360"/>
      <c r="FZ73" s="25"/>
      <c r="GA73" s="25"/>
    </row>
    <row r="74" spans="1:329" ht="13.8">
      <c r="A74" s="360"/>
      <c r="FZ74" s="19"/>
      <c r="GA74" s="19"/>
    </row>
    <row r="75" spans="1:329" ht="13.8">
      <c r="FZ75" s="19"/>
      <c r="GA75" s="19"/>
    </row>
    <row r="76" spans="1:329" ht="13.8">
      <c r="FZ76" s="25"/>
      <c r="GA76" s="25"/>
    </row>
    <row r="77" spans="1:329" ht="13.8"/>
    <row r="78" spans="1:329" ht="13.8">
      <c r="FZ78" s="39"/>
      <c r="GA78" s="39"/>
    </row>
    <row r="79" spans="1:329" ht="13.8">
      <c r="A79" s="360"/>
      <c r="FZ79" s="40"/>
      <c r="GA79" s="40"/>
    </row>
    <row r="80" spans="1:329" ht="13.8">
      <c r="FZ80" s="40"/>
      <c r="GA80" s="40"/>
    </row>
    <row r="81" spans="182:183" ht="13.8">
      <c r="FZ81" s="40"/>
      <c r="GA81" s="40"/>
    </row>
    <row r="82" spans="182:183" ht="13.8">
      <c r="FZ82" s="40"/>
      <c r="GA82" s="40"/>
    </row>
    <row r="83" spans="182:183" ht="13.8">
      <c r="FZ83" s="40"/>
      <c r="GA83" s="40"/>
    </row>
    <row r="84" spans="182:183" ht="13.8">
      <c r="FZ84" s="40"/>
      <c r="GA84" s="40"/>
    </row>
    <row r="85" spans="182:183" ht="13.8"/>
    <row r="86" spans="182:183" ht="13.8"/>
    <row r="87" spans="182:183" ht="13.8"/>
    <row r="88" spans="182:183" ht="13.8"/>
    <row r="89" spans="182:183" ht="13.8"/>
    <row r="90" spans="182:183" ht="13.8"/>
    <row r="91" spans="182:183" ht="13.8"/>
    <row r="92" spans="182:183" ht="13.95" customHeight="1"/>
    <row r="93" spans="182:183" ht="13.95" customHeight="1"/>
    <row r="94" spans="182:183" ht="13.95" customHeight="1"/>
    <row r="95" spans="182:183" ht="13.95" customHeight="1"/>
    <row r="96" spans="182:183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494" zoomScale="84" zoomScaleNormal="84" workbookViewId="0">
      <selection activeCell="Q513" sqref="Q513:Q514"/>
    </sheetView>
  </sheetViews>
  <sheetFormatPr baseColWidth="10" defaultColWidth="11.44140625" defaultRowHeight="14.4" outlineLevelRow="3"/>
  <cols>
    <col min="1" max="1" width="6" style="144" customWidth="1"/>
    <col min="2" max="2" width="67.109375" style="61" customWidth="1"/>
    <col min="3" max="7" width="9.109375" style="61" customWidth="1"/>
    <col min="8" max="8" width="7.109375" style="61" bestFit="1" customWidth="1"/>
    <col min="9" max="9" width="9.109375" style="61" customWidth="1"/>
    <col min="10" max="10" width="11.109375" style="61" customWidth="1"/>
    <col min="11" max="11" width="9.109375" style="61" customWidth="1"/>
    <col min="12" max="12" width="9.6640625" style="61" customWidth="1"/>
    <col min="13" max="14" width="6.88671875" style="61" bestFit="1" customWidth="1"/>
    <col min="15" max="15" width="13.3320312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324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318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319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3" t="s">
        <v>404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</row>
    <row r="10" spans="1:15" s="55" customFormat="1">
      <c r="A10" s="53"/>
      <c r="B10" s="423" t="s">
        <v>405</v>
      </c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</row>
    <row r="11" spans="1:15" s="55" customFormat="1">
      <c r="A11" s="53"/>
      <c r="B11" s="424" t="s">
        <v>95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5" t="s">
        <v>96</v>
      </c>
      <c r="C13" s="427" t="s">
        <v>406</v>
      </c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9"/>
      <c r="O13" s="430" t="s">
        <v>407</v>
      </c>
    </row>
    <row r="14" spans="1:15" ht="30" customHeight="1">
      <c r="A14" s="53"/>
      <c r="B14" s="426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1"/>
    </row>
    <row r="15" spans="1:15">
      <c r="A15" s="53"/>
      <c r="B15" s="63" t="s">
        <v>97</v>
      </c>
      <c r="C15" s="64">
        <v>125.75307200575006</v>
      </c>
      <c r="D15" s="64">
        <v>133.60067247367064</v>
      </c>
      <c r="E15" s="64">
        <v>145.08366419937403</v>
      </c>
      <c r="F15" s="64">
        <v>137.89782615881168</v>
      </c>
      <c r="G15" s="64">
        <v>156.76302292149595</v>
      </c>
      <c r="H15" s="64">
        <v>161.58824863790318</v>
      </c>
      <c r="I15" s="64">
        <v>179.36723881434025</v>
      </c>
      <c r="J15" s="64">
        <v>186.20543885091786</v>
      </c>
      <c r="K15" s="64">
        <v>186.29133002943988</v>
      </c>
      <c r="L15" s="64">
        <v>188.39095690998559</v>
      </c>
      <c r="M15" s="64">
        <v>171.96819104969492</v>
      </c>
      <c r="N15" s="64">
        <v>175.97465741269835</v>
      </c>
      <c r="O15" s="64">
        <v>1948.8843194640826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119.67660403422533</v>
      </c>
      <c r="D17" s="68">
        <v>127.2306897610363</v>
      </c>
      <c r="E17" s="68">
        <v>136.81796327461183</v>
      </c>
      <c r="F17" s="68">
        <v>134.86101612564195</v>
      </c>
      <c r="G17" s="68">
        <v>154.19321745200034</v>
      </c>
      <c r="H17" s="68">
        <v>159.15113181373175</v>
      </c>
      <c r="I17" s="68">
        <v>176.57759783299858</v>
      </c>
      <c r="J17" s="68">
        <v>178.59635738335709</v>
      </c>
      <c r="K17" s="68">
        <v>179.21590427207451</v>
      </c>
      <c r="L17" s="68">
        <v>182.12705541441369</v>
      </c>
      <c r="M17" s="68">
        <v>169.00773040832067</v>
      </c>
      <c r="N17" s="68">
        <v>171.95787075526491</v>
      </c>
      <c r="O17" s="68">
        <v>1889.4131385276771</v>
      </c>
    </row>
    <row r="18" spans="1:15">
      <c r="A18" s="53"/>
      <c r="B18" s="69" t="s">
        <v>99</v>
      </c>
      <c r="C18" s="70">
        <v>12.537037752063718</v>
      </c>
      <c r="D18" s="70">
        <v>11.106788089623681</v>
      </c>
      <c r="E18" s="70">
        <v>11.805984050174981</v>
      </c>
      <c r="F18" s="70">
        <v>12.882603074768708</v>
      </c>
      <c r="G18" s="70">
        <v>13.171809192346069</v>
      </c>
      <c r="H18" s="70">
        <v>14.172130263634005</v>
      </c>
      <c r="I18" s="70">
        <v>16.144414725425335</v>
      </c>
      <c r="J18" s="70">
        <v>12.783156551162186</v>
      </c>
      <c r="K18" s="70">
        <v>13.603521270152065</v>
      </c>
      <c r="L18" s="70">
        <v>12.631400778126611</v>
      </c>
      <c r="M18" s="70">
        <v>14.203718936292958</v>
      </c>
      <c r="N18" s="70">
        <v>13.558972982937137</v>
      </c>
      <c r="O18" s="71">
        <v>158.60153766670746</v>
      </c>
    </row>
    <row r="19" spans="1:15">
      <c r="A19" s="53"/>
      <c r="B19" s="69" t="s">
        <v>100</v>
      </c>
      <c r="C19" s="70">
        <v>3.7830762851748396</v>
      </c>
      <c r="D19" s="70">
        <v>2.8269980688256044</v>
      </c>
      <c r="E19" s="70">
        <v>3.7915476861922905</v>
      </c>
      <c r="F19" s="70">
        <v>3.9217764641518902</v>
      </c>
      <c r="G19" s="70">
        <v>3.6332180837334236</v>
      </c>
      <c r="H19" s="70">
        <v>4.8210602668887566</v>
      </c>
      <c r="I19" s="70">
        <v>4.8721235152866607</v>
      </c>
      <c r="J19" s="70">
        <v>4.3567232646023362</v>
      </c>
      <c r="K19" s="70">
        <v>5.574212194274395</v>
      </c>
      <c r="L19" s="70">
        <v>5.5469361592069815</v>
      </c>
      <c r="M19" s="70">
        <v>4.0373964129190503</v>
      </c>
      <c r="N19" s="70">
        <v>4.6128170975351601</v>
      </c>
      <c r="O19" s="71">
        <v>51.777885498791392</v>
      </c>
    </row>
    <row r="20" spans="1:15">
      <c r="A20" s="53"/>
      <c r="B20" s="69" t="s">
        <v>101</v>
      </c>
      <c r="C20" s="70">
        <v>6.2151673177411988</v>
      </c>
      <c r="D20" s="70">
        <v>13.844786375059208</v>
      </c>
      <c r="E20" s="70">
        <v>13.273469720478012</v>
      </c>
      <c r="F20" s="70">
        <v>12.707103934356143</v>
      </c>
      <c r="G20" s="70">
        <v>15.075681835107146</v>
      </c>
      <c r="H20" s="70">
        <v>14.073504084790541</v>
      </c>
      <c r="I20" s="70">
        <v>14.45776330147476</v>
      </c>
      <c r="J20" s="70">
        <v>15.644413520872643</v>
      </c>
      <c r="K20" s="70">
        <v>15.306005189418638</v>
      </c>
      <c r="L20" s="70">
        <v>15.437543021743505</v>
      </c>
      <c r="M20" s="70">
        <v>14.696434964240909</v>
      </c>
      <c r="N20" s="70">
        <v>16.445251268530278</v>
      </c>
      <c r="O20" s="71">
        <v>167.17712453381299</v>
      </c>
    </row>
    <row r="21" spans="1:15">
      <c r="A21" s="53"/>
      <c r="B21" s="69" t="s">
        <v>102</v>
      </c>
      <c r="C21" s="70">
        <v>3.2035944673073646</v>
      </c>
      <c r="D21" s="70">
        <v>3.0561883315928235</v>
      </c>
      <c r="E21" s="70">
        <v>3.3683964072345156</v>
      </c>
      <c r="F21" s="70">
        <v>3.3430789400172833</v>
      </c>
      <c r="G21" s="70">
        <v>3.5717933046172323</v>
      </c>
      <c r="H21" s="70">
        <v>3.8842127136719116</v>
      </c>
      <c r="I21" s="70">
        <v>4.0649187153012587</v>
      </c>
      <c r="J21" s="70">
        <v>4.3378489703341119</v>
      </c>
      <c r="K21" s="70">
        <v>4.2750707682305045</v>
      </c>
      <c r="L21" s="70">
        <v>4.6166314893373013</v>
      </c>
      <c r="M21" s="70">
        <v>4.2646502605239789</v>
      </c>
      <c r="N21" s="70">
        <v>4.0860564093074085</v>
      </c>
      <c r="O21" s="71">
        <v>46.072440777475691</v>
      </c>
    </row>
    <row r="22" spans="1:15">
      <c r="A22" s="53"/>
      <c r="B22" s="69" t="s">
        <v>103</v>
      </c>
      <c r="C22" s="70">
        <v>33.813169639442059</v>
      </c>
      <c r="D22" s="70">
        <v>33.093079879226678</v>
      </c>
      <c r="E22" s="70">
        <v>36.693545858513573</v>
      </c>
      <c r="F22" s="70">
        <v>36.236159765511204</v>
      </c>
      <c r="G22" s="70">
        <v>43.002521706626041</v>
      </c>
      <c r="H22" s="70">
        <v>43.735663503265023</v>
      </c>
      <c r="I22" s="70">
        <v>46.419866731967417</v>
      </c>
      <c r="J22" s="70">
        <v>47.386574059596384</v>
      </c>
      <c r="K22" s="70">
        <v>52.385073272513594</v>
      </c>
      <c r="L22" s="70">
        <v>49.825243138111034</v>
      </c>
      <c r="M22" s="70">
        <v>46.154977999871903</v>
      </c>
      <c r="N22" s="70">
        <v>48.578772275592911</v>
      </c>
      <c r="O22" s="71">
        <v>517.32464783023784</v>
      </c>
    </row>
    <row r="23" spans="1:15">
      <c r="A23" s="53"/>
      <c r="B23" s="69" t="s">
        <v>104</v>
      </c>
      <c r="C23" s="70">
        <v>60.124558572496149</v>
      </c>
      <c r="D23" s="70">
        <v>63.302849016708315</v>
      </c>
      <c r="E23" s="70">
        <v>67.885019552018463</v>
      </c>
      <c r="F23" s="70">
        <v>65.770293946836716</v>
      </c>
      <c r="G23" s="70">
        <v>75.738193329570421</v>
      </c>
      <c r="H23" s="70">
        <v>78.464560981481526</v>
      </c>
      <c r="I23" s="70">
        <v>90.618510843543149</v>
      </c>
      <c r="J23" s="70">
        <v>94.087641016789433</v>
      </c>
      <c r="K23" s="70">
        <v>88.072021577485302</v>
      </c>
      <c r="L23" s="70">
        <v>94.06930082788827</v>
      </c>
      <c r="M23" s="70">
        <v>85.650551834471869</v>
      </c>
      <c r="N23" s="70">
        <v>84.676000721362016</v>
      </c>
      <c r="O23" s="71">
        <v>948.45950222065176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6.076467971524715</v>
      </c>
      <c r="D25" s="68">
        <v>6.3699827126343394</v>
      </c>
      <c r="E25" s="68">
        <v>8.2657009247621858</v>
      </c>
      <c r="F25" s="68">
        <v>3.0368100331697319</v>
      </c>
      <c r="G25" s="68">
        <v>2.5698054694956056</v>
      </c>
      <c r="H25" s="68">
        <v>2.4371168241714227</v>
      </c>
      <c r="I25" s="68">
        <v>2.789640981341686</v>
      </c>
      <c r="J25" s="68">
        <v>7.6090814675607739</v>
      </c>
      <c r="K25" s="68">
        <v>7.0754257573653705</v>
      </c>
      <c r="L25" s="68">
        <v>6.2639014955718917</v>
      </c>
      <c r="M25" s="68">
        <v>2.9604606413742629</v>
      </c>
      <c r="N25" s="68">
        <v>4.0167866574334319</v>
      </c>
      <c r="O25" s="68">
        <v>59.471180936405418</v>
      </c>
    </row>
    <row r="26" spans="1:15">
      <c r="A26" s="53"/>
      <c r="B26" s="69" t="s">
        <v>106</v>
      </c>
      <c r="C26" s="70">
        <v>2.1131256507575324</v>
      </c>
      <c r="D26" s="70">
        <v>2.0853480546490957</v>
      </c>
      <c r="E26" s="70">
        <v>2.5137512990959285</v>
      </c>
      <c r="F26" s="70">
        <v>2.32745583550266</v>
      </c>
      <c r="G26" s="70">
        <v>2.3108569372342664</v>
      </c>
      <c r="H26" s="70">
        <v>2.2533208007025602</v>
      </c>
      <c r="I26" s="70">
        <v>2.3813518108221396</v>
      </c>
      <c r="J26" s="70">
        <v>2.4799291078208507</v>
      </c>
      <c r="K26" s="70">
        <v>2.4235233620990675</v>
      </c>
      <c r="L26" s="70">
        <v>2.1419541055151194</v>
      </c>
      <c r="M26" s="70">
        <v>2.0229045202054383</v>
      </c>
      <c r="N26" s="70">
        <v>2.170379296213151</v>
      </c>
      <c r="O26" s="71">
        <v>27.223900780617814</v>
      </c>
    </row>
    <row r="27" spans="1:15">
      <c r="A27" s="53"/>
      <c r="B27" s="69" t="s">
        <v>107</v>
      </c>
      <c r="C27" s="70">
        <v>3.9633423207671825</v>
      </c>
      <c r="D27" s="70">
        <v>4.2846346579852437</v>
      </c>
      <c r="E27" s="70">
        <v>5.7519496256662572</v>
      </c>
      <c r="F27" s="70">
        <v>0.70935419766707164</v>
      </c>
      <c r="G27" s="70">
        <v>0.25894853226133902</v>
      </c>
      <c r="H27" s="70">
        <v>0.18379602346886267</v>
      </c>
      <c r="I27" s="70">
        <v>0.4082891705195465</v>
      </c>
      <c r="J27" s="70">
        <v>5.1291523597399227</v>
      </c>
      <c r="K27" s="70">
        <v>4.651902395266303</v>
      </c>
      <c r="L27" s="70">
        <v>4.1219473900567722</v>
      </c>
      <c r="M27" s="70">
        <v>0.9375561211688247</v>
      </c>
      <c r="N27" s="70">
        <v>1.8464073612202805</v>
      </c>
      <c r="O27" s="71">
        <v>32.247280155787607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229.23125293487928</v>
      </c>
      <c r="D29" s="79">
        <v>230.07852048440225</v>
      </c>
      <c r="E29" s="79">
        <v>213.96837196755914</v>
      </c>
      <c r="F29" s="79">
        <v>236.06723370364477</v>
      </c>
      <c r="G29" s="79">
        <v>227.00636305152818</v>
      </c>
      <c r="H29" s="79">
        <v>284.74803656927872</v>
      </c>
      <c r="I29" s="79">
        <v>328.92956819775634</v>
      </c>
      <c r="J29" s="79">
        <v>310.27314737579042</v>
      </c>
      <c r="K29" s="79">
        <v>349.96666940824258</v>
      </c>
      <c r="L29" s="79">
        <v>306.80867204293264</v>
      </c>
      <c r="M29" s="79">
        <v>309.75958013547057</v>
      </c>
      <c r="N29" s="79">
        <v>290.51200619406887</v>
      </c>
      <c r="O29" s="79">
        <v>3317.3494220655534</v>
      </c>
    </row>
    <row r="30" spans="1:15">
      <c r="A30" s="53"/>
      <c r="B30" s="80" t="s">
        <v>109</v>
      </c>
      <c r="C30" s="81">
        <v>205.54469762900885</v>
      </c>
      <c r="D30" s="81">
        <v>202.88084167350354</v>
      </c>
      <c r="E30" s="81">
        <v>183.03362440694804</v>
      </c>
      <c r="F30" s="81">
        <v>206.01663817177311</v>
      </c>
      <c r="G30" s="81">
        <v>194.36089700536979</v>
      </c>
      <c r="H30" s="81">
        <v>251.67500133941937</v>
      </c>
      <c r="I30" s="81">
        <v>293.75680647090809</v>
      </c>
      <c r="J30" s="81">
        <v>276.15980950889895</v>
      </c>
      <c r="K30" s="81">
        <v>307.94609421890902</v>
      </c>
      <c r="L30" s="81">
        <v>266.33673923745437</v>
      </c>
      <c r="M30" s="81">
        <v>273.21965304086171</v>
      </c>
      <c r="N30" s="81">
        <v>244.79814905526447</v>
      </c>
      <c r="O30" s="81">
        <v>2905.7289517583195</v>
      </c>
    </row>
    <row r="31" spans="1:15">
      <c r="A31" s="53"/>
      <c r="B31" s="69" t="s">
        <v>110</v>
      </c>
      <c r="C31" s="70">
        <v>98.062796075287167</v>
      </c>
      <c r="D31" s="70">
        <v>85.79525892040003</v>
      </c>
      <c r="E31" s="70">
        <v>76.244202976979722</v>
      </c>
      <c r="F31" s="70">
        <v>102.18079394882041</v>
      </c>
      <c r="G31" s="70">
        <v>113.20957657139147</v>
      </c>
      <c r="H31" s="70">
        <v>141.57704053703759</v>
      </c>
      <c r="I31" s="70">
        <v>149.16234067045067</v>
      </c>
      <c r="J31" s="70">
        <v>129.03628874991085</v>
      </c>
      <c r="K31" s="70">
        <v>133.16997777558845</v>
      </c>
      <c r="L31" s="70">
        <v>123.28237965144092</v>
      </c>
      <c r="M31" s="70">
        <v>132.36944509692844</v>
      </c>
      <c r="N31" s="70">
        <v>119.6510990530888</v>
      </c>
      <c r="O31" s="71">
        <v>1403.7412000273246</v>
      </c>
    </row>
    <row r="32" spans="1:15">
      <c r="A32" s="53"/>
      <c r="B32" s="69" t="s">
        <v>111</v>
      </c>
      <c r="C32" s="70">
        <v>39.452383687802005</v>
      </c>
      <c r="D32" s="70">
        <v>28.86118219700138</v>
      </c>
      <c r="E32" s="70">
        <v>27.49040020315228</v>
      </c>
      <c r="F32" s="70">
        <v>34.705352742078006</v>
      </c>
      <c r="G32" s="70">
        <v>26.43018502528188</v>
      </c>
      <c r="H32" s="70">
        <v>46.484779372999355</v>
      </c>
      <c r="I32" s="70">
        <v>50.053743572373897</v>
      </c>
      <c r="J32" s="70">
        <v>48.653017800292496</v>
      </c>
      <c r="K32" s="70">
        <v>47.952098256327389</v>
      </c>
      <c r="L32" s="70">
        <v>49.562904981534523</v>
      </c>
      <c r="M32" s="70">
        <v>40.071364711125497</v>
      </c>
      <c r="N32" s="70">
        <v>35.256845338448315</v>
      </c>
      <c r="O32" s="71">
        <v>474.97425788841701</v>
      </c>
    </row>
    <row r="33" spans="1:15">
      <c r="A33" s="53"/>
      <c r="B33" s="69" t="s">
        <v>112</v>
      </c>
      <c r="C33" s="70">
        <v>16.055769331703225</v>
      </c>
      <c r="D33" s="70">
        <v>16.999991931397268</v>
      </c>
      <c r="E33" s="70">
        <v>15.077442706133034</v>
      </c>
      <c r="F33" s="70">
        <v>15.077467761954722</v>
      </c>
      <c r="G33" s="70">
        <v>15.310947877270017</v>
      </c>
      <c r="H33" s="70">
        <v>16.345122962326286</v>
      </c>
      <c r="I33" s="70">
        <v>16.262579610829789</v>
      </c>
      <c r="J33" s="70">
        <v>19.548160357274266</v>
      </c>
      <c r="K33" s="70">
        <v>20.818294331534538</v>
      </c>
      <c r="L33" s="70">
        <v>21.130560974930958</v>
      </c>
      <c r="M33" s="70">
        <v>20.754268861457788</v>
      </c>
      <c r="N33" s="70">
        <v>21.140555224964977</v>
      </c>
      <c r="O33" s="71">
        <v>214.52116193177685</v>
      </c>
    </row>
    <row r="34" spans="1:15">
      <c r="A34" s="53"/>
      <c r="B34" s="69" t="s">
        <v>113</v>
      </c>
      <c r="C34" s="70">
        <v>1.7109238664131401</v>
      </c>
      <c r="D34" s="70">
        <v>1.7890720617802129</v>
      </c>
      <c r="E34" s="70">
        <v>1.5986490017316253</v>
      </c>
      <c r="F34" s="70">
        <v>2.8971566822822208</v>
      </c>
      <c r="G34" s="70">
        <v>4.0407525803516284</v>
      </c>
      <c r="H34" s="70">
        <v>3.4095293208439585</v>
      </c>
      <c r="I34" s="70">
        <v>3.8247640761770878</v>
      </c>
      <c r="J34" s="70">
        <v>2.7731145364478347</v>
      </c>
      <c r="K34" s="70">
        <v>2.6396659978326271</v>
      </c>
      <c r="L34" s="70">
        <v>2.6968600612660785</v>
      </c>
      <c r="M34" s="70">
        <v>2.8081566231848214</v>
      </c>
      <c r="N34" s="70">
        <v>1.9219316130408179</v>
      </c>
      <c r="O34" s="71">
        <v>32.11057642135205</v>
      </c>
    </row>
    <row r="35" spans="1:15">
      <c r="A35" s="53"/>
      <c r="B35" s="69" t="s">
        <v>353</v>
      </c>
      <c r="C35" s="70">
        <v>50.262824667803315</v>
      </c>
      <c r="D35" s="70">
        <v>69.435336562924647</v>
      </c>
      <c r="E35" s="70">
        <v>62.622929518951395</v>
      </c>
      <c r="F35" s="70">
        <v>51.155867036637744</v>
      </c>
      <c r="G35" s="70">
        <v>35.369434951074787</v>
      </c>
      <c r="H35" s="70">
        <v>43.858529146212192</v>
      </c>
      <c r="I35" s="70">
        <v>74.453378541076646</v>
      </c>
      <c r="J35" s="70">
        <v>76.149228064973499</v>
      </c>
      <c r="K35" s="70">
        <v>103.366057857626</v>
      </c>
      <c r="L35" s="70">
        <v>69.664033568281866</v>
      </c>
      <c r="M35" s="70">
        <v>77.216417748165185</v>
      </c>
      <c r="N35" s="70">
        <v>66.827717825721578</v>
      </c>
      <c r="O35" s="71">
        <v>780.38175548944889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23.420913392238255</v>
      </c>
      <c r="D38" s="81">
        <v>26.906510706021823</v>
      </c>
      <c r="E38" s="81">
        <v>30.678113084189057</v>
      </c>
      <c r="F38" s="81">
        <v>29.708941588496334</v>
      </c>
      <c r="G38" s="81">
        <v>32.604428058248835</v>
      </c>
      <c r="H38" s="81">
        <v>32.718547517129451</v>
      </c>
      <c r="I38" s="81">
        <v>34.754125100040753</v>
      </c>
      <c r="J38" s="81">
        <v>33.370101330688669</v>
      </c>
      <c r="K38" s="81">
        <v>41.427860984434666</v>
      </c>
      <c r="L38" s="81">
        <v>40.12060317902953</v>
      </c>
      <c r="M38" s="81">
        <v>35.587369450110074</v>
      </c>
      <c r="N38" s="81">
        <v>45.506899301387556</v>
      </c>
      <c r="O38" s="81">
        <v>406.80441369201492</v>
      </c>
    </row>
    <row r="39" spans="1:15">
      <c r="A39" s="53"/>
      <c r="B39" s="69" t="s">
        <v>266</v>
      </c>
      <c r="C39" s="243">
        <v>19.038468342214568</v>
      </c>
      <c r="D39" s="243">
        <v>23.170917441710159</v>
      </c>
      <c r="E39" s="243">
        <v>25.996976850288284</v>
      </c>
      <c r="F39" s="243">
        <v>24.847561794507467</v>
      </c>
      <c r="G39" s="243">
        <v>27.398380145076786</v>
      </c>
      <c r="H39" s="243">
        <v>27.739799791720468</v>
      </c>
      <c r="I39" s="243">
        <v>29.786618418328064</v>
      </c>
      <c r="J39" s="243">
        <v>28.386370705947364</v>
      </c>
      <c r="K39" s="243">
        <v>34.809771309838268</v>
      </c>
      <c r="L39" s="243">
        <v>33.915908624805795</v>
      </c>
      <c r="M39" s="243">
        <v>29.766811272587475</v>
      </c>
      <c r="N39" s="243">
        <v>39.253571886903977</v>
      </c>
      <c r="O39" s="243">
        <v>344.11115658392862</v>
      </c>
    </row>
    <row r="40" spans="1:15">
      <c r="A40" s="53"/>
      <c r="B40" s="69" t="s">
        <v>115</v>
      </c>
      <c r="C40" s="243">
        <v>8.2248053725753305</v>
      </c>
      <c r="D40" s="243">
        <v>7.4124323831847301</v>
      </c>
      <c r="E40" s="243">
        <v>8.3188270949634529</v>
      </c>
      <c r="F40" s="243">
        <v>8.1669937627828517</v>
      </c>
      <c r="G40" s="243">
        <v>8.1405011835902474</v>
      </c>
      <c r="H40" s="243">
        <v>8.1482886136804584</v>
      </c>
      <c r="I40" s="243">
        <v>9.198374130224229</v>
      </c>
      <c r="J40" s="243">
        <v>10.233718572035778</v>
      </c>
      <c r="K40" s="243">
        <v>10.037697917581362</v>
      </c>
      <c r="L40" s="243">
        <v>9.0778342558863621</v>
      </c>
      <c r="M40" s="243">
        <v>9.1467937428458921</v>
      </c>
      <c r="N40" s="243">
        <v>16.811639456043864</v>
      </c>
      <c r="O40" s="243">
        <v>112.91790648539454</v>
      </c>
    </row>
    <row r="41" spans="1:15">
      <c r="A41" s="53"/>
      <c r="B41" s="69" t="s">
        <v>116</v>
      </c>
      <c r="C41" s="243">
        <v>7.6254492174482911</v>
      </c>
      <c r="D41" s="243">
        <v>13.273024709647752</v>
      </c>
      <c r="E41" s="243">
        <v>14.946195426233899</v>
      </c>
      <c r="F41" s="243">
        <v>13.630186252824085</v>
      </c>
      <c r="G41" s="243">
        <v>16.264854265634384</v>
      </c>
      <c r="H41" s="243">
        <v>17.106125906304069</v>
      </c>
      <c r="I41" s="243">
        <v>16.699339794736574</v>
      </c>
      <c r="J41" s="243">
        <v>15.64038211310268</v>
      </c>
      <c r="K41" s="243">
        <v>20.146273735279753</v>
      </c>
      <c r="L41" s="243">
        <v>19.823503512834574</v>
      </c>
      <c r="M41" s="243">
        <v>15.147909962539764</v>
      </c>
      <c r="N41" s="243">
        <v>19.397469934222396</v>
      </c>
      <c r="O41" s="243">
        <v>189.70071483080821</v>
      </c>
    </row>
    <row r="42" spans="1:15">
      <c r="A42" s="53"/>
      <c r="B42" s="69" t="s">
        <v>117</v>
      </c>
      <c r="C42" s="243">
        <v>1.6119679933117306</v>
      </c>
      <c r="D42" s="243">
        <v>0.99600359678149331</v>
      </c>
      <c r="E42" s="243">
        <v>1.6236423994586269</v>
      </c>
      <c r="F42" s="243">
        <v>1.4324199016682699</v>
      </c>
      <c r="G42" s="243">
        <v>1.1822041991424936</v>
      </c>
      <c r="H42" s="243">
        <v>1.2469913029327215</v>
      </c>
      <c r="I42" s="243">
        <v>1.5456220679446648</v>
      </c>
      <c r="J42" s="243">
        <v>1.484960465841449</v>
      </c>
      <c r="K42" s="243">
        <v>1.5587777996162491</v>
      </c>
      <c r="L42" s="243">
        <v>1.8159191149781047</v>
      </c>
      <c r="M42" s="243">
        <v>1.4978513874160966</v>
      </c>
      <c r="N42" s="243">
        <v>1.2189093079453599</v>
      </c>
      <c r="O42" s="243">
        <v>17.215269537037262</v>
      </c>
    </row>
    <row r="43" spans="1:15">
      <c r="A43" s="53"/>
      <c r="B43" s="69" t="s">
        <v>120</v>
      </c>
      <c r="C43" s="243">
        <v>1.5762457588792134</v>
      </c>
      <c r="D43" s="243">
        <v>1.4894567520961852</v>
      </c>
      <c r="E43" s="243">
        <v>1.1083119296323054</v>
      </c>
      <c r="F43" s="243">
        <v>1.6179618772322555</v>
      </c>
      <c r="G43" s="243">
        <v>1.8108204967096628</v>
      </c>
      <c r="H43" s="243">
        <v>1.2383939688032193</v>
      </c>
      <c r="I43" s="243">
        <v>2.3432824254225983</v>
      </c>
      <c r="J43" s="243">
        <v>1.0273095549674534</v>
      </c>
      <c r="K43" s="243">
        <v>3.0670218573608996</v>
      </c>
      <c r="L43" s="243">
        <v>3.1986517411067492</v>
      </c>
      <c r="M43" s="243">
        <v>3.9742561797857201</v>
      </c>
      <c r="N43" s="243">
        <v>1.8255531886923559</v>
      </c>
      <c r="O43" s="243">
        <v>24.277265730688622</v>
      </c>
    </row>
    <row r="44" spans="1:15">
      <c r="A44" s="53"/>
      <c r="B44" s="69" t="s">
        <v>267</v>
      </c>
      <c r="C44" s="243">
        <v>4.3824450500236889</v>
      </c>
      <c r="D44" s="243">
        <v>3.7355932643116643</v>
      </c>
      <c r="E44" s="243">
        <v>4.6811362339007712</v>
      </c>
      <c r="F44" s="243">
        <v>4.861379793988867</v>
      </c>
      <c r="G44" s="243">
        <v>5.2060479131720516</v>
      </c>
      <c r="H44" s="243">
        <v>4.9787477254089794</v>
      </c>
      <c r="I44" s="243">
        <v>4.9675066817126883</v>
      </c>
      <c r="J44" s="243">
        <v>4.983730624741308</v>
      </c>
      <c r="K44" s="243">
        <v>6.6180896745963977</v>
      </c>
      <c r="L44" s="243">
        <v>6.2046945542237335</v>
      </c>
      <c r="M44" s="243">
        <v>5.8205581775225959</v>
      </c>
      <c r="N44" s="243">
        <v>6.2533274144835769</v>
      </c>
      <c r="O44" s="243">
        <v>62.693257108086321</v>
      </c>
    </row>
    <row r="45" spans="1:15">
      <c r="A45" s="53"/>
      <c r="B45" s="69" t="s">
        <v>118</v>
      </c>
      <c r="C45" s="243">
        <v>1.1132219675407988</v>
      </c>
      <c r="D45" s="243">
        <v>0.8830221931843597</v>
      </c>
      <c r="E45" s="243">
        <v>1.4543753620795694</v>
      </c>
      <c r="F45" s="243">
        <v>0.73727869817339942</v>
      </c>
      <c r="G45" s="243">
        <v>1.8252055385444081</v>
      </c>
      <c r="H45" s="243">
        <v>1.0601773070020566</v>
      </c>
      <c r="I45" s="243">
        <v>1.142092618921438</v>
      </c>
      <c r="J45" s="243">
        <v>1.1179735937798714</v>
      </c>
      <c r="K45" s="243">
        <v>1.1588506885657543</v>
      </c>
      <c r="L45" s="243">
        <v>1.3225048622738096</v>
      </c>
      <c r="M45" s="243">
        <v>1.2520410078477697</v>
      </c>
      <c r="N45" s="243">
        <v>1.8046406853171726</v>
      </c>
      <c r="O45" s="243">
        <v>14.871384523230409</v>
      </c>
    </row>
    <row r="46" spans="1:15">
      <c r="A46" s="53"/>
      <c r="B46" s="69" t="s">
        <v>119</v>
      </c>
      <c r="C46" s="243">
        <v>3.2692230824828901</v>
      </c>
      <c r="D46" s="243">
        <v>2.8525710711273047</v>
      </c>
      <c r="E46" s="243">
        <v>3.2267608718212015</v>
      </c>
      <c r="F46" s="243">
        <v>4.1241010958154671</v>
      </c>
      <c r="G46" s="243">
        <v>3.380842374627643</v>
      </c>
      <c r="H46" s="243">
        <v>3.9185704184069232</v>
      </c>
      <c r="I46" s="243">
        <v>3.8254140627912507</v>
      </c>
      <c r="J46" s="243">
        <v>3.8657570309614364</v>
      </c>
      <c r="K46" s="243">
        <v>5.4592389860306438</v>
      </c>
      <c r="L46" s="243">
        <v>4.8821896919499235</v>
      </c>
      <c r="M46" s="243">
        <v>4.5685171696748261</v>
      </c>
      <c r="N46" s="243">
        <v>4.4486867291664041</v>
      </c>
      <c r="O46" s="243">
        <v>47.82187258485591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0.26564191363218037</v>
      </c>
      <c r="D48" s="218">
        <v>0.29116810487686229</v>
      </c>
      <c r="E48" s="218">
        <v>0.2566344764220479</v>
      </c>
      <c r="F48" s="218">
        <v>0.34165394337533067</v>
      </c>
      <c r="G48" s="218">
        <v>4.1037987909550239E-2</v>
      </c>
      <c r="H48" s="218">
        <v>0.35448771272989016</v>
      </c>
      <c r="I48" s="218">
        <v>0.41863662680746044</v>
      </c>
      <c r="J48" s="218">
        <v>0.74323653620280095</v>
      </c>
      <c r="K48" s="218">
        <v>0.59271420489884652</v>
      </c>
      <c r="L48" s="218">
        <v>0.35132962644869703</v>
      </c>
      <c r="M48" s="218">
        <v>0.95255764449877423</v>
      </c>
      <c r="N48" s="218">
        <v>0.20695783741685908</v>
      </c>
      <c r="O48" s="218">
        <v>4.8160566152193001</v>
      </c>
    </row>
    <row r="49" spans="1:16">
      <c r="A49" s="53"/>
      <c r="B49" s="69" t="s">
        <v>73</v>
      </c>
      <c r="C49" s="86">
        <v>0.26564191363218037</v>
      </c>
      <c r="D49" s="86">
        <v>0.29116810487686229</v>
      </c>
      <c r="E49" s="86">
        <v>0.2566344764220479</v>
      </c>
      <c r="F49" s="86">
        <v>0.34165394337533067</v>
      </c>
      <c r="G49" s="86">
        <v>4.1037987909550239E-2</v>
      </c>
      <c r="H49" s="86">
        <v>0.35448771272989016</v>
      </c>
      <c r="I49" s="86">
        <v>0.41863662680746044</v>
      </c>
      <c r="J49" s="86">
        <v>0.74323653620280095</v>
      </c>
      <c r="K49" s="86">
        <v>0.59271420489884652</v>
      </c>
      <c r="L49" s="86">
        <v>0.35132962644869703</v>
      </c>
      <c r="M49" s="86">
        <v>0.95255764449877423</v>
      </c>
      <c r="N49" s="86">
        <v>0.20695783741685908</v>
      </c>
      <c r="O49" s="86">
        <v>4.8160566152193001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0.32379087620437036</v>
      </c>
      <c r="K50" s="86">
        <v>0.2328019219307868</v>
      </c>
      <c r="L50" s="86">
        <v>0</v>
      </c>
      <c r="M50" s="86">
        <v>0</v>
      </c>
      <c r="N50" s="86">
        <v>0</v>
      </c>
      <c r="O50" s="86">
        <v>0.55659279813515716</v>
      </c>
    </row>
    <row r="51" spans="1:16" ht="15" customHeight="1" outlineLevel="1">
      <c r="A51" s="53"/>
      <c r="B51" s="72" t="s">
        <v>123</v>
      </c>
      <c r="C51" s="86">
        <v>0.26564191363218037</v>
      </c>
      <c r="D51" s="86">
        <v>0.29116810487686229</v>
      </c>
      <c r="E51" s="86">
        <v>0.2566344764220479</v>
      </c>
      <c r="F51" s="86">
        <v>0.34165394337533067</v>
      </c>
      <c r="G51" s="86">
        <v>4.1037987909550239E-2</v>
      </c>
      <c r="H51" s="86">
        <v>0.35448771272989016</v>
      </c>
      <c r="I51" s="86">
        <v>0.41863662680746044</v>
      </c>
      <c r="J51" s="86">
        <v>0.41944565999843059</v>
      </c>
      <c r="K51" s="86">
        <v>0.35991228296805977</v>
      </c>
      <c r="L51" s="86">
        <v>0.35132962644869703</v>
      </c>
      <c r="M51" s="86">
        <v>0.95255764449877423</v>
      </c>
      <c r="N51" s="86">
        <v>0.20695783741685908</v>
      </c>
      <c r="O51" s="86">
        <v>4.2594638170841428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-85.868093594783517</v>
      </c>
      <c r="D54" s="89">
        <v>-75.650151912467237</v>
      </c>
      <c r="E54" s="89">
        <v>-46.215661132336209</v>
      </c>
      <c r="F54" s="89">
        <v>-71.155622046131157</v>
      </c>
      <c r="G54" s="89">
        <v>-40.167679553369453</v>
      </c>
      <c r="H54" s="89">
        <v>-92.523869525687616</v>
      </c>
      <c r="I54" s="89">
        <v>-117.17920863790951</v>
      </c>
      <c r="J54" s="89">
        <v>-97.563452125541858</v>
      </c>
      <c r="K54" s="89">
        <v>-128.73018994683451</v>
      </c>
      <c r="L54" s="89">
        <v>-84.209683823040677</v>
      </c>
      <c r="M54" s="89">
        <v>-104.21192263254105</v>
      </c>
      <c r="N54" s="89">
        <v>-72.840278299999568</v>
      </c>
      <c r="O54" s="89">
        <v>-1016.3158132306423</v>
      </c>
    </row>
    <row r="55" spans="1:16">
      <c r="A55" s="53"/>
      <c r="B55" s="88" t="s">
        <v>126</v>
      </c>
      <c r="C55" s="89">
        <v>-103.47818092912922</v>
      </c>
      <c r="D55" s="89">
        <v>-96.477848010731606</v>
      </c>
      <c r="E55" s="89">
        <v>-68.884707768185109</v>
      </c>
      <c r="F55" s="89">
        <v>-98.169407544833092</v>
      </c>
      <c r="G55" s="89">
        <v>-70.243340130032237</v>
      </c>
      <c r="H55" s="89">
        <v>-123.15978793137555</v>
      </c>
      <c r="I55" s="89">
        <v>-149.56232938341608</v>
      </c>
      <c r="J55" s="89">
        <v>-124.06770852487256</v>
      </c>
      <c r="K55" s="89">
        <v>-163.6753393788027</v>
      </c>
      <c r="L55" s="89">
        <v>-118.41771513294705</v>
      </c>
      <c r="M55" s="89">
        <v>-137.79138908577565</v>
      </c>
      <c r="N55" s="89">
        <v>-114.53734878137053</v>
      </c>
      <c r="O55" s="89">
        <v>-1368.4651026014708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8.0531531690297697</v>
      </c>
      <c r="D57" s="79">
        <v>10.318317106487028</v>
      </c>
      <c r="E57" s="79">
        <v>13.061355046998102</v>
      </c>
      <c r="F57" s="79">
        <v>9.7175759774181945</v>
      </c>
      <c r="G57" s="79">
        <v>8.7635676830208844</v>
      </c>
      <c r="H57" s="79">
        <v>11.893158819777716</v>
      </c>
      <c r="I57" s="79">
        <v>10.132598634413132</v>
      </c>
      <c r="J57" s="79">
        <v>9.40286374941949</v>
      </c>
      <c r="K57" s="79">
        <v>14.960228994726135</v>
      </c>
      <c r="L57" s="79">
        <v>13.303168491450837</v>
      </c>
      <c r="M57" s="79">
        <v>10.649286010748423</v>
      </c>
      <c r="N57" s="79">
        <v>25.354796740303758</v>
      </c>
      <c r="O57" s="79">
        <v>145.61007042379347</v>
      </c>
    </row>
    <row r="58" spans="1:16">
      <c r="A58" s="53"/>
      <c r="B58" s="69" t="s">
        <v>128</v>
      </c>
      <c r="C58" s="86">
        <v>4.0621998142915938</v>
      </c>
      <c r="D58" s="86">
        <v>8.3226224712551584</v>
      </c>
      <c r="E58" s="86">
        <v>8.9752551612485156</v>
      </c>
      <c r="F58" s="86">
        <v>9.1542626168464096</v>
      </c>
      <c r="G58" s="86">
        <v>6.967045346020476</v>
      </c>
      <c r="H58" s="86">
        <v>9.0289663227800592</v>
      </c>
      <c r="I58" s="86">
        <v>7.8914142555357181</v>
      </c>
      <c r="J58" s="86">
        <v>7.4749749581905167</v>
      </c>
      <c r="K58" s="86">
        <v>9.6180718931401259</v>
      </c>
      <c r="L58" s="86">
        <v>8.9251667011390694</v>
      </c>
      <c r="M58" s="86">
        <v>7.7715399432250027</v>
      </c>
      <c r="N58" s="86">
        <v>13.927478948860646</v>
      </c>
      <c r="O58" s="86">
        <v>102.11899843253329</v>
      </c>
    </row>
    <row r="59" spans="1:16">
      <c r="A59" s="53"/>
      <c r="B59" s="69" t="s">
        <v>129</v>
      </c>
      <c r="C59" s="86">
        <v>3.990953354738175</v>
      </c>
      <c r="D59" s="86">
        <v>1.9956946352318696</v>
      </c>
      <c r="E59" s="86">
        <v>4.0860998857495865</v>
      </c>
      <c r="F59" s="86">
        <v>0.56331336057178416</v>
      </c>
      <c r="G59" s="86">
        <v>1.7965223370004082</v>
      </c>
      <c r="H59" s="86">
        <v>2.864192496997656</v>
      </c>
      <c r="I59" s="86">
        <v>2.2411843788774144</v>
      </c>
      <c r="J59" s="86">
        <v>1.9278887912289728</v>
      </c>
      <c r="K59" s="86">
        <v>5.3421571015860092</v>
      </c>
      <c r="L59" s="86">
        <v>4.3780017903117674</v>
      </c>
      <c r="M59" s="86">
        <v>2.8777460675234199</v>
      </c>
      <c r="N59" s="86">
        <v>11.427317791443112</v>
      </c>
      <c r="O59" s="86">
        <v>43.491071991260185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-111.53133409815899</v>
      </c>
      <c r="D61" s="89">
        <v>-106.79616511721864</v>
      </c>
      <c r="E61" s="89">
        <v>-81.946062815183211</v>
      </c>
      <c r="F61" s="89">
        <v>-107.88698352225128</v>
      </c>
      <c r="G61" s="89">
        <v>-79.006907813053118</v>
      </c>
      <c r="H61" s="89">
        <v>-135.05294675115326</v>
      </c>
      <c r="I61" s="89">
        <v>-159.69492801782923</v>
      </c>
      <c r="J61" s="89">
        <v>-133.47057227429204</v>
      </c>
      <c r="K61" s="89">
        <v>-178.63556837352883</v>
      </c>
      <c r="L61" s="89">
        <v>-131.72088362439789</v>
      </c>
      <c r="M61" s="89">
        <v>-148.44067509652407</v>
      </c>
      <c r="N61" s="89">
        <v>-139.89214552167428</v>
      </c>
      <c r="O61" s="89">
        <v>-1514.0751730252643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-8.0873368198458238</v>
      </c>
      <c r="D63" s="94">
        <v>95.785378842256122</v>
      </c>
      <c r="E63" s="94">
        <v>83.263581214466925</v>
      </c>
      <c r="F63" s="94">
        <v>115.9868780224833</v>
      </c>
      <c r="G63" s="94">
        <v>117.94955380622606</v>
      </c>
      <c r="H63" s="94">
        <v>174.50598386269658</v>
      </c>
      <c r="I63" s="94">
        <v>131.30819755732213</v>
      </c>
      <c r="J63" s="94">
        <v>222.3910475706524</v>
      </c>
      <c r="K63" s="94">
        <v>105.95124913740553</v>
      </c>
      <c r="L63" s="94">
        <v>205.02102663892248</v>
      </c>
      <c r="M63" s="94">
        <v>114.27640703490084</v>
      </c>
      <c r="N63" s="94">
        <v>317.08021585184309</v>
      </c>
      <c r="O63" s="94">
        <v>1675.4321827193296</v>
      </c>
    </row>
    <row r="64" spans="1:16">
      <c r="A64" s="53"/>
      <c r="B64" s="69" t="s">
        <v>132</v>
      </c>
      <c r="C64" s="248">
        <v>63.258106194486238</v>
      </c>
      <c r="D64" s="248">
        <v>88.292704138663694</v>
      </c>
      <c r="E64" s="248">
        <v>88.227751280994596</v>
      </c>
      <c r="F64" s="248">
        <v>140.44840205597319</v>
      </c>
      <c r="G64" s="248">
        <v>92.318558030000005</v>
      </c>
      <c r="H64" s="248">
        <v>92.187634257337493</v>
      </c>
      <c r="I64" s="248">
        <v>100.9</v>
      </c>
      <c r="J64" s="248">
        <v>128.51</v>
      </c>
      <c r="K64" s="248">
        <v>208.89917811831003</v>
      </c>
      <c r="L64" s="248">
        <v>152.72658464574235</v>
      </c>
      <c r="M64" s="248">
        <v>148.80000000000001</v>
      </c>
      <c r="N64" s="248">
        <v>329.10188600000004</v>
      </c>
      <c r="O64" s="248">
        <v>1633.6708047215075</v>
      </c>
    </row>
    <row r="65" spans="1:16">
      <c r="A65" s="53"/>
      <c r="B65" s="72" t="s">
        <v>133</v>
      </c>
      <c r="C65" s="248">
        <v>63.258106194486238</v>
      </c>
      <c r="D65" s="248">
        <v>88.292704138663694</v>
      </c>
      <c r="E65" s="248">
        <v>88.227751280994596</v>
      </c>
      <c r="F65" s="248">
        <v>140.44840205597319</v>
      </c>
      <c r="G65" s="248">
        <v>92.318558030000005</v>
      </c>
      <c r="H65" s="248">
        <v>92.187634257337493</v>
      </c>
      <c r="I65" s="248">
        <v>100.9</v>
      </c>
      <c r="J65" s="248">
        <v>128.51</v>
      </c>
      <c r="K65" s="248">
        <v>208.89917811831003</v>
      </c>
      <c r="L65" s="248">
        <v>152.72658464574235</v>
      </c>
      <c r="M65" s="248">
        <v>148.80000000000001</v>
      </c>
      <c r="N65" s="248">
        <v>329.10188600000004</v>
      </c>
      <c r="O65" s="248">
        <v>1633.6708047215075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>
        <v>0</v>
      </c>
      <c r="H66" s="248">
        <v>0</v>
      </c>
      <c r="I66" s="248">
        <v>0</v>
      </c>
      <c r="J66" s="248">
        <v>0</v>
      </c>
      <c r="K66" s="248">
        <v>0</v>
      </c>
      <c r="L66" s="248">
        <v>0</v>
      </c>
      <c r="M66" s="248">
        <v>0</v>
      </c>
      <c r="N66" s="248">
        <v>0</v>
      </c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>
        <v>0</v>
      </c>
      <c r="J67" s="248">
        <v>0</v>
      </c>
      <c r="K67" s="248">
        <v>0</v>
      </c>
      <c r="L67" s="248">
        <v>0</v>
      </c>
      <c r="M67" s="248">
        <v>0</v>
      </c>
      <c r="N67" s="248">
        <v>0</v>
      </c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>
        <v>0</v>
      </c>
      <c r="H68" s="248">
        <v>0</v>
      </c>
      <c r="I68" s="248">
        <v>0</v>
      </c>
      <c r="J68" s="248">
        <v>0</v>
      </c>
      <c r="K68" s="248">
        <v>0</v>
      </c>
      <c r="L68" s="248">
        <v>0</v>
      </c>
      <c r="M68" s="248">
        <v>0</v>
      </c>
      <c r="N68" s="248">
        <v>0</v>
      </c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>
        <v>0</v>
      </c>
      <c r="H69" s="248">
        <v>0</v>
      </c>
      <c r="I69" s="248">
        <v>0</v>
      </c>
      <c r="J69" s="248">
        <v>0</v>
      </c>
      <c r="K69" s="248">
        <v>0</v>
      </c>
      <c r="L69" s="248">
        <v>0</v>
      </c>
      <c r="M69" s="248">
        <v>0</v>
      </c>
      <c r="N69" s="248">
        <v>0</v>
      </c>
      <c r="O69" s="248">
        <v>0</v>
      </c>
    </row>
    <row r="70" spans="1:16">
      <c r="A70" s="53"/>
      <c r="B70" s="249" t="s">
        <v>137</v>
      </c>
      <c r="C70" s="248">
        <v>16.550992226013015</v>
      </c>
      <c r="D70" s="248">
        <v>17.660644176799529</v>
      </c>
      <c r="E70" s="248">
        <v>-16.806057579828249</v>
      </c>
      <c r="F70" s="248">
        <v>-37.900446605383216</v>
      </c>
      <c r="G70" s="248">
        <v>27.47977494069006</v>
      </c>
      <c r="H70" s="248">
        <v>25.064968095587446</v>
      </c>
      <c r="I70" s="248">
        <v>48.219280606972781</v>
      </c>
      <c r="J70" s="248">
        <v>62.659677402653017</v>
      </c>
      <c r="K70" s="248">
        <v>-129.76773934370286</v>
      </c>
      <c r="L70" s="248">
        <v>52.430558140086184</v>
      </c>
      <c r="M70" s="248">
        <v>-23.362715943860021</v>
      </c>
      <c r="N70" s="248">
        <v>-26.424318703842161</v>
      </c>
      <c r="O70" s="248">
        <v>15.804617412185522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>
        <v>50.916689314888252</v>
      </c>
      <c r="J71" s="248">
        <v>0</v>
      </c>
      <c r="K71" s="248">
        <v>-52.054999878559833</v>
      </c>
      <c r="L71" s="248">
        <v>0</v>
      </c>
      <c r="M71" s="248">
        <v>0</v>
      </c>
      <c r="N71" s="248">
        <v>0</v>
      </c>
      <c r="O71" s="248">
        <v>-1.1383105636715811</v>
      </c>
    </row>
    <row r="72" spans="1:16">
      <c r="A72" s="53"/>
      <c r="B72" s="250" t="s">
        <v>139</v>
      </c>
      <c r="C72" s="248">
        <v>16.550992226013015</v>
      </c>
      <c r="D72" s="248">
        <v>17.660644176799529</v>
      </c>
      <c r="E72" s="248">
        <v>-16.806057579828249</v>
      </c>
      <c r="F72" s="248">
        <v>-37.900446605383216</v>
      </c>
      <c r="G72" s="248">
        <v>27.47977494069006</v>
      </c>
      <c r="H72" s="248">
        <v>25.064968095587446</v>
      </c>
      <c r="I72" s="248">
        <v>-2.6974087079154714</v>
      </c>
      <c r="J72" s="248">
        <v>62.659677402653017</v>
      </c>
      <c r="K72" s="248">
        <v>-77.712739465143017</v>
      </c>
      <c r="L72" s="248">
        <v>52.430558140086184</v>
      </c>
      <c r="M72" s="248">
        <v>-23.362715943860021</v>
      </c>
      <c r="N72" s="248">
        <v>-26.424318703842161</v>
      </c>
      <c r="O72" s="248">
        <v>16.942927975857103</v>
      </c>
    </row>
    <row r="73" spans="1:16">
      <c r="A73" s="53"/>
      <c r="B73" s="249" t="s">
        <v>140</v>
      </c>
      <c r="C73" s="248">
        <v>-91.887388595083252</v>
      </c>
      <c r="D73" s="248">
        <v>-12.163664108438967</v>
      </c>
      <c r="E73" s="248">
        <v>7.7557876275509905</v>
      </c>
      <c r="F73" s="248">
        <v>12.875609211321542</v>
      </c>
      <c r="G73" s="248">
        <v>-3.6453015014644183</v>
      </c>
      <c r="H73" s="248">
        <v>54.38918901277399</v>
      </c>
      <c r="I73" s="248">
        <v>-20.052267428528054</v>
      </c>
      <c r="J73" s="248">
        <v>29.293481376770412</v>
      </c>
      <c r="K73" s="248">
        <v>21.477653261212335</v>
      </c>
      <c r="L73" s="248">
        <v>-4.5141179372178222</v>
      </c>
      <c r="M73" s="248">
        <v>-14.038623088762556</v>
      </c>
      <c r="N73" s="248">
        <v>2.9753307642421518</v>
      </c>
      <c r="O73" s="248">
        <v>-17.534311405623644</v>
      </c>
    </row>
    <row r="74" spans="1:16">
      <c r="A74" s="53"/>
      <c r="B74" s="250" t="s">
        <v>141</v>
      </c>
      <c r="C74" s="248">
        <v>-0.13170232801508419</v>
      </c>
      <c r="D74" s="248">
        <v>-11.150670612435482</v>
      </c>
      <c r="E74" s="248">
        <v>-4.0849429994401483</v>
      </c>
      <c r="F74" s="248">
        <v>12.207211551142136</v>
      </c>
      <c r="G74" s="248">
        <v>1.4563756506809007</v>
      </c>
      <c r="H74" s="248">
        <v>13.067094192352506</v>
      </c>
      <c r="I74" s="248">
        <v>5.0961723068622575</v>
      </c>
      <c r="J74" s="248">
        <v>8.7220739348605356</v>
      </c>
      <c r="K74" s="248">
        <v>-2.6002912169045045E-2</v>
      </c>
      <c r="L74" s="248">
        <v>-8.051198437218293</v>
      </c>
      <c r="M74" s="248">
        <v>-0.375507731918443</v>
      </c>
      <c r="N74" s="248">
        <v>-8.821574192858705</v>
      </c>
      <c r="O74" s="248">
        <v>7.9073284218431361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>
        <v>0</v>
      </c>
      <c r="H75" s="248">
        <v>0</v>
      </c>
      <c r="I75" s="248">
        <v>0</v>
      </c>
      <c r="J75" s="248">
        <v>0</v>
      </c>
      <c r="K75" s="248">
        <v>0</v>
      </c>
      <c r="L75" s="248">
        <v>0</v>
      </c>
      <c r="M75" s="248">
        <v>0</v>
      </c>
      <c r="N75" s="248">
        <v>0</v>
      </c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>
        <v>0</v>
      </c>
      <c r="H76" s="248">
        <v>0</v>
      </c>
      <c r="I76" s="248">
        <v>0</v>
      </c>
      <c r="J76" s="248">
        <v>0</v>
      </c>
      <c r="K76" s="248">
        <v>0</v>
      </c>
      <c r="L76" s="248">
        <v>0</v>
      </c>
      <c r="M76" s="248">
        <v>0</v>
      </c>
      <c r="N76" s="248">
        <v>0</v>
      </c>
      <c r="O76" s="248">
        <v>0</v>
      </c>
    </row>
    <row r="77" spans="1:16">
      <c r="A77" s="53"/>
      <c r="B77" s="250" t="s">
        <v>142</v>
      </c>
      <c r="C77" s="248">
        <v>-91.755686267068171</v>
      </c>
      <c r="D77" s="248">
        <v>-1.0129934960034852</v>
      </c>
      <c r="E77" s="248">
        <v>11.840730626991139</v>
      </c>
      <c r="F77" s="248">
        <v>0.66839766017940683</v>
      </c>
      <c r="G77" s="248">
        <v>-5.101677152145319</v>
      </c>
      <c r="H77" s="248">
        <v>41.322094820421484</v>
      </c>
      <c r="I77" s="248">
        <v>-25.148439735390312</v>
      </c>
      <c r="J77" s="248">
        <v>20.571407441909876</v>
      </c>
      <c r="K77" s="248">
        <v>21.50365617338138</v>
      </c>
      <c r="L77" s="248">
        <v>3.5370805000004708</v>
      </c>
      <c r="M77" s="248">
        <v>-13.663115356844113</v>
      </c>
      <c r="N77" s="248">
        <v>11.796904957100857</v>
      </c>
      <c r="O77" s="248">
        <v>-25.44163982746678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>
        <v>0</v>
      </c>
      <c r="M78" s="248">
        <v>0</v>
      </c>
      <c r="N78" s="248">
        <v>0</v>
      </c>
      <c r="O78" s="248">
        <v>0</v>
      </c>
    </row>
    <row r="79" spans="1:16">
      <c r="A79" s="53"/>
      <c r="B79" s="251" t="s">
        <v>144</v>
      </c>
      <c r="C79" s="248">
        <v>3.990953354738175</v>
      </c>
      <c r="D79" s="248">
        <v>1.9956946352318696</v>
      </c>
      <c r="E79" s="248">
        <v>4.0860998857495865</v>
      </c>
      <c r="F79" s="248">
        <v>0.56331336057178416</v>
      </c>
      <c r="G79" s="248">
        <v>1.7965223370004082</v>
      </c>
      <c r="H79" s="248">
        <v>2.864192496997656</v>
      </c>
      <c r="I79" s="248">
        <v>2.2411843788774144</v>
      </c>
      <c r="J79" s="248">
        <v>1.9278887912289728</v>
      </c>
      <c r="K79" s="248">
        <v>5.3421571015860092</v>
      </c>
      <c r="L79" s="248">
        <v>4.3780017903117674</v>
      </c>
      <c r="M79" s="248">
        <v>2.8777460675234199</v>
      </c>
      <c r="N79" s="248">
        <v>11.427317791443112</v>
      </c>
      <c r="O79" s="248">
        <v>43.491071991260185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-119.61867091800482</v>
      </c>
      <c r="D81" s="100">
        <v>-11.010786274962513</v>
      </c>
      <c r="E81" s="100">
        <v>1.3175183992837134</v>
      </c>
      <c r="F81" s="100">
        <v>8.0998945002320113</v>
      </c>
      <c r="G81" s="100">
        <v>38.942645993172945</v>
      </c>
      <c r="H81" s="100">
        <v>39.453037111543324</v>
      </c>
      <c r="I81" s="100">
        <v>-28.386730460507096</v>
      </c>
      <c r="J81" s="100">
        <v>88.920475296360365</v>
      </c>
      <c r="K81" s="100">
        <v>-72.684319236123301</v>
      </c>
      <c r="L81" s="100">
        <v>73.300143014524593</v>
      </c>
      <c r="M81" s="100">
        <v>-34.164268061623233</v>
      </c>
      <c r="N81" s="100">
        <v>177.18807033016881</v>
      </c>
      <c r="O81" s="100">
        <v>161.35700969406525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3"/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</row>
    <row r="84" spans="1:15">
      <c r="A84" s="53"/>
      <c r="B84" s="423" t="s">
        <v>408</v>
      </c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</row>
    <row r="85" spans="1:15">
      <c r="A85" s="53"/>
      <c r="B85" s="424" t="s">
        <v>405</v>
      </c>
      <c r="C85" s="424"/>
      <c r="D85" s="424"/>
      <c r="E85" s="424"/>
      <c r="F85" s="424"/>
      <c r="G85" s="424"/>
      <c r="H85" s="424"/>
      <c r="I85" s="424"/>
      <c r="J85" s="424"/>
      <c r="K85" s="424"/>
      <c r="L85" s="424"/>
      <c r="M85" s="424"/>
      <c r="N85" s="424"/>
      <c r="O85" s="424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5" t="s">
        <v>96</v>
      </c>
      <c r="C87" s="432" t="s">
        <v>406</v>
      </c>
      <c r="D87" s="433"/>
      <c r="E87" s="433"/>
      <c r="F87" s="433"/>
      <c r="G87" s="433"/>
      <c r="H87" s="433"/>
      <c r="I87" s="433"/>
      <c r="J87" s="433"/>
      <c r="K87" s="433"/>
      <c r="L87" s="433"/>
      <c r="M87" s="433"/>
      <c r="N87" s="434"/>
      <c r="O87" s="430" t="s">
        <v>407</v>
      </c>
    </row>
    <row r="88" spans="1:15">
      <c r="A88" s="53"/>
      <c r="B88" s="426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1"/>
    </row>
    <row r="89" spans="1:15">
      <c r="A89" s="53"/>
      <c r="B89" s="63" t="s">
        <v>97</v>
      </c>
      <c r="C89" s="64">
        <v>46.972822540741141</v>
      </c>
      <c r="D89" s="64">
        <v>47.407842423885562</v>
      </c>
      <c r="E89" s="64">
        <v>52.713196590323122</v>
      </c>
      <c r="F89" s="64">
        <v>48.36676949777673</v>
      </c>
      <c r="G89" s="64">
        <v>54.640746777306326</v>
      </c>
      <c r="H89" s="64">
        <v>57.821125526512652</v>
      </c>
      <c r="I89" s="64">
        <v>64.837876877423767</v>
      </c>
      <c r="J89" s="64">
        <v>73.180657874725171</v>
      </c>
      <c r="K89" s="64">
        <v>68.993374410774379</v>
      </c>
      <c r="L89" s="64">
        <v>70.954362791813963</v>
      </c>
      <c r="M89" s="64">
        <v>62.807426611719542</v>
      </c>
      <c r="N89" s="64">
        <v>63.831050715651905</v>
      </c>
      <c r="O89" s="64">
        <v>712.5272526386542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42.186437839724753</v>
      </c>
      <c r="D91" s="68">
        <v>42.3561104715873</v>
      </c>
      <c r="E91" s="68">
        <v>46.115665735282683</v>
      </c>
      <c r="F91" s="68">
        <v>46.880177733149722</v>
      </c>
      <c r="G91" s="68">
        <v>53.635527937109096</v>
      </c>
      <c r="H91" s="68">
        <v>56.834965537387696</v>
      </c>
      <c r="I91" s="68">
        <v>63.715569247811764</v>
      </c>
      <c r="J91" s="68">
        <v>67.093290237880339</v>
      </c>
      <c r="K91" s="68">
        <v>63.468616613755984</v>
      </c>
      <c r="L91" s="68">
        <v>66.013687362743596</v>
      </c>
      <c r="M91" s="68">
        <v>61.025238048584889</v>
      </c>
      <c r="N91" s="68">
        <v>61.025212143789695</v>
      </c>
      <c r="O91" s="68">
        <v>670.35049890880748</v>
      </c>
    </row>
    <row r="92" spans="1:15">
      <c r="A92" s="53"/>
      <c r="B92" s="69" t="s">
        <v>99</v>
      </c>
      <c r="C92" s="70">
        <v>4.1502600875630709</v>
      </c>
      <c r="D92" s="70">
        <v>4.3380134604581206</v>
      </c>
      <c r="E92" s="70">
        <v>4.3463017188234199</v>
      </c>
      <c r="F92" s="70">
        <v>5.466695808401675</v>
      </c>
      <c r="G92" s="70">
        <v>5.2966617720956135</v>
      </c>
      <c r="H92" s="70">
        <v>5.8570342955122765</v>
      </c>
      <c r="I92" s="70">
        <v>6.1439790550245785</v>
      </c>
      <c r="J92" s="70">
        <v>6.1983411406043798</v>
      </c>
      <c r="K92" s="70">
        <v>5.484472774608915</v>
      </c>
      <c r="L92" s="70">
        <v>5.6426051556900729</v>
      </c>
      <c r="M92" s="70">
        <v>6.5079119509537282</v>
      </c>
      <c r="N92" s="70">
        <v>5.6754732319539167</v>
      </c>
      <c r="O92" s="70">
        <v>65.107750451689768</v>
      </c>
    </row>
    <row r="93" spans="1:15">
      <c r="A93" s="53"/>
      <c r="B93" s="69" t="s">
        <v>100</v>
      </c>
      <c r="C93" s="70">
        <v>3.7830762851748396</v>
      </c>
      <c r="D93" s="70">
        <v>2.5840748765939763</v>
      </c>
      <c r="E93" s="70">
        <v>3.791543441202804</v>
      </c>
      <c r="F93" s="70">
        <v>3.9217764641518902</v>
      </c>
      <c r="G93" s="70">
        <v>3.6332180837334236</v>
      </c>
      <c r="H93" s="70">
        <v>4.8210602668887566</v>
      </c>
      <c r="I93" s="70">
        <v>4.8721038805943122</v>
      </c>
      <c r="J93" s="70">
        <v>4.3567232646023362</v>
      </c>
      <c r="K93" s="70">
        <v>5.574212194274395</v>
      </c>
      <c r="L93" s="70">
        <v>5.5469361592069815</v>
      </c>
      <c r="M93" s="70">
        <v>4.0373964129190503</v>
      </c>
      <c r="N93" s="70">
        <v>4.6128146240762886</v>
      </c>
      <c r="O93" s="70">
        <v>51.534935953419051</v>
      </c>
    </row>
    <row r="94" spans="1:15">
      <c r="A94" s="53"/>
      <c r="B94" s="69" t="s">
        <v>101</v>
      </c>
      <c r="C94" s="70">
        <v>0.56878750030259884</v>
      </c>
      <c r="D94" s="70">
        <v>0.52814589136747747</v>
      </c>
      <c r="E94" s="70">
        <v>0.52458817723801821</v>
      </c>
      <c r="F94" s="70">
        <v>0.51192588436058284</v>
      </c>
      <c r="G94" s="70">
        <v>0.72357010910431774</v>
      </c>
      <c r="H94" s="70">
        <v>0.73006586467915335</v>
      </c>
      <c r="I94" s="70">
        <v>0.79234695254107257</v>
      </c>
      <c r="J94" s="70">
        <v>0.84960447577523279</v>
      </c>
      <c r="K94" s="70">
        <v>0.8242534241456676</v>
      </c>
      <c r="L94" s="70">
        <v>0.85748570714984784</v>
      </c>
      <c r="M94" s="70">
        <v>0.84406193089933446</v>
      </c>
      <c r="N94" s="70">
        <v>0.82699352628240907</v>
      </c>
      <c r="O94" s="70">
        <v>8.581829443845713</v>
      </c>
    </row>
    <row r="95" spans="1:15">
      <c r="A95" s="53"/>
      <c r="B95" s="69" t="s">
        <v>102</v>
      </c>
      <c r="C95" s="70">
        <v>1.1225755499493348</v>
      </c>
      <c r="D95" s="70">
        <v>1.0749136143744473</v>
      </c>
      <c r="E95" s="70">
        <v>1.1107832894586451</v>
      </c>
      <c r="F95" s="70">
        <v>1.1463333503620423</v>
      </c>
      <c r="G95" s="70">
        <v>1.2391049288544407</v>
      </c>
      <c r="H95" s="70">
        <v>1.3604889615195099</v>
      </c>
      <c r="I95" s="70">
        <v>1.4573079433855403</v>
      </c>
      <c r="J95" s="70">
        <v>1.6102369697847099</v>
      </c>
      <c r="K95" s="70">
        <v>1.5902738457112</v>
      </c>
      <c r="L95" s="70">
        <v>1.6333483533723476</v>
      </c>
      <c r="M95" s="70">
        <v>1.6282923659606434</v>
      </c>
      <c r="N95" s="70">
        <v>1.5054035419313019</v>
      </c>
      <c r="O95" s="70">
        <v>16.479062714664163</v>
      </c>
    </row>
    <row r="96" spans="1:15">
      <c r="A96" s="53"/>
      <c r="B96" s="69" t="s">
        <v>103</v>
      </c>
      <c r="C96" s="70">
        <v>10.121241925834141</v>
      </c>
      <c r="D96" s="70">
        <v>9.8331978828580233</v>
      </c>
      <c r="E96" s="70">
        <v>10.586721826009517</v>
      </c>
      <c r="F96" s="70">
        <v>9.979785431034653</v>
      </c>
      <c r="G96" s="70">
        <v>13.339711281885286</v>
      </c>
      <c r="H96" s="70">
        <v>13.488632329757937</v>
      </c>
      <c r="I96" s="70">
        <v>14.296384829589838</v>
      </c>
      <c r="J96" s="70">
        <v>14.628159675703714</v>
      </c>
      <c r="K96" s="70">
        <v>16.50853618020216</v>
      </c>
      <c r="L96" s="70">
        <v>14.778399422417531</v>
      </c>
      <c r="M96" s="70">
        <v>13.762319523639338</v>
      </c>
      <c r="N96" s="70">
        <v>14.619307236219029</v>
      </c>
      <c r="O96" s="70">
        <v>155.94239754515115</v>
      </c>
    </row>
    <row r="97" spans="1:15">
      <c r="A97" s="53"/>
      <c r="B97" s="69" t="s">
        <v>104</v>
      </c>
      <c r="C97" s="70">
        <v>22.440496490900767</v>
      </c>
      <c r="D97" s="70">
        <v>23.997764745935253</v>
      </c>
      <c r="E97" s="70">
        <v>25.755727282550279</v>
      </c>
      <c r="F97" s="70">
        <v>25.853660794838877</v>
      </c>
      <c r="G97" s="70">
        <v>29.403261761436013</v>
      </c>
      <c r="H97" s="70">
        <v>30.577683819030064</v>
      </c>
      <c r="I97" s="70">
        <v>36.153446586676424</v>
      </c>
      <c r="J97" s="70">
        <v>39.450224711409966</v>
      </c>
      <c r="K97" s="70">
        <v>33.486868194813646</v>
      </c>
      <c r="L97" s="70">
        <v>37.554912564906815</v>
      </c>
      <c r="M97" s="70">
        <v>34.245255864212794</v>
      </c>
      <c r="N97" s="70">
        <v>33.785219983326748</v>
      </c>
      <c r="O97" s="70">
        <v>372.70452280003764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4.7863847010163871</v>
      </c>
      <c r="D99" s="68">
        <v>5.0517319522982591</v>
      </c>
      <c r="E99" s="68">
        <v>6.5975308550404392</v>
      </c>
      <c r="F99" s="68">
        <v>1.486591764627009</v>
      </c>
      <c r="G99" s="68">
        <v>1.0052188401972335</v>
      </c>
      <c r="H99" s="68">
        <v>0.98615998912495573</v>
      </c>
      <c r="I99" s="68">
        <v>1.1223076296120027</v>
      </c>
      <c r="J99" s="68">
        <v>6.0873676368448368</v>
      </c>
      <c r="K99" s="68">
        <v>5.524757797018391</v>
      </c>
      <c r="L99" s="68">
        <v>4.9406754290703727</v>
      </c>
      <c r="M99" s="68">
        <v>1.7821885631346563</v>
      </c>
      <c r="N99" s="68">
        <v>2.8058385718622123</v>
      </c>
      <c r="O99" s="68">
        <v>42.176753729846752</v>
      </c>
    </row>
    <row r="100" spans="1:15">
      <c r="A100" s="53"/>
      <c r="B100" s="69" t="s">
        <v>106</v>
      </c>
      <c r="C100" s="70">
        <v>0.91238980038940209</v>
      </c>
      <c r="D100" s="70">
        <v>0.83268215961862091</v>
      </c>
      <c r="E100" s="70">
        <v>0.96723129114950135</v>
      </c>
      <c r="F100" s="70">
        <v>0.93209938859690344</v>
      </c>
      <c r="G100" s="70">
        <v>0.85003738106253934</v>
      </c>
      <c r="H100" s="70">
        <v>0.86307431427701031</v>
      </c>
      <c r="I100" s="70">
        <v>0.94766340527399517</v>
      </c>
      <c r="J100" s="70">
        <v>1.0352341594789278</v>
      </c>
      <c r="K100" s="70">
        <v>0.98056385492195641</v>
      </c>
      <c r="L100" s="70">
        <v>1.0139737201888939</v>
      </c>
      <c r="M100" s="70">
        <v>0.95020595899375204</v>
      </c>
      <c r="N100" s="70">
        <v>1.0658538046924793</v>
      </c>
      <c r="O100" s="70">
        <v>11.35100923864398</v>
      </c>
    </row>
    <row r="101" spans="1:15">
      <c r="A101" s="53"/>
      <c r="B101" s="69" t="s">
        <v>107</v>
      </c>
      <c r="C101" s="70">
        <v>3.8739949006269847</v>
      </c>
      <c r="D101" s="70">
        <v>4.2190497926796384</v>
      </c>
      <c r="E101" s="70">
        <v>5.6302995638909374</v>
      </c>
      <c r="F101" s="70">
        <v>0.55449237603010559</v>
      </c>
      <c r="G101" s="70">
        <v>0.15518145913469414</v>
      </c>
      <c r="H101" s="70">
        <v>0.12308567484794543</v>
      </c>
      <c r="I101" s="70">
        <v>0.17464422433800741</v>
      </c>
      <c r="J101" s="70">
        <v>5.052133477365909</v>
      </c>
      <c r="K101" s="70">
        <v>4.5441939420964346</v>
      </c>
      <c r="L101" s="70">
        <v>3.9267017088814793</v>
      </c>
      <c r="M101" s="70">
        <v>0.83198260414090419</v>
      </c>
      <c r="N101" s="70">
        <v>1.7399847671697333</v>
      </c>
      <c r="O101" s="70">
        <v>30.825744491202773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76.330697033860588</v>
      </c>
      <c r="D103" s="79">
        <v>80.980439787703389</v>
      </c>
      <c r="E103" s="79">
        <v>74.639534825095126</v>
      </c>
      <c r="F103" s="79">
        <v>78.436574501748339</v>
      </c>
      <c r="G103" s="79">
        <v>67.856461418589774</v>
      </c>
      <c r="H103" s="79">
        <v>83.085039110359261</v>
      </c>
      <c r="I103" s="79">
        <v>100.96792908543354</v>
      </c>
      <c r="J103" s="79">
        <v>106.06912975961093</v>
      </c>
      <c r="K103" s="79">
        <v>120.96453803504617</v>
      </c>
      <c r="L103" s="79">
        <v>102.65870737756848</v>
      </c>
      <c r="M103" s="79">
        <v>102.81674067772967</v>
      </c>
      <c r="N103" s="79">
        <v>95.409384093822879</v>
      </c>
      <c r="O103" s="79">
        <v>1090.2151757065681</v>
      </c>
    </row>
    <row r="104" spans="1:15">
      <c r="A104" s="53"/>
      <c r="B104" s="80" t="s">
        <v>109</v>
      </c>
      <c r="C104" s="81">
        <v>69.083840124982885</v>
      </c>
      <c r="D104" s="81">
        <v>69.829981611481003</v>
      </c>
      <c r="E104" s="81">
        <v>64.145792953970044</v>
      </c>
      <c r="F104" s="81">
        <v>68.424131169649982</v>
      </c>
      <c r="G104" s="81">
        <v>57.570822194681682</v>
      </c>
      <c r="H104" s="81">
        <v>72.030296388365826</v>
      </c>
      <c r="I104" s="81">
        <v>90.311923094008179</v>
      </c>
      <c r="J104" s="81">
        <v>96.170586064208379</v>
      </c>
      <c r="K104" s="81">
        <v>104.08841271676752</v>
      </c>
      <c r="L104" s="81">
        <v>87.651601723033906</v>
      </c>
      <c r="M104" s="81">
        <v>88.907480008507946</v>
      </c>
      <c r="N104" s="81">
        <v>81.300420398193324</v>
      </c>
      <c r="O104" s="81">
        <v>949.51528844785071</v>
      </c>
    </row>
    <row r="105" spans="1:15">
      <c r="A105" s="53"/>
      <c r="B105" s="69" t="s">
        <v>110</v>
      </c>
      <c r="C105" s="70">
        <v>35.446641073934046</v>
      </c>
      <c r="D105" s="70">
        <v>32.121870997074552</v>
      </c>
      <c r="E105" s="70">
        <v>29.790269754747733</v>
      </c>
      <c r="F105" s="70">
        <v>35.776285414888434</v>
      </c>
      <c r="G105" s="70">
        <v>35.132555706203227</v>
      </c>
      <c r="H105" s="70">
        <v>37.921836373022053</v>
      </c>
      <c r="I105" s="70">
        <v>44.750961691401656</v>
      </c>
      <c r="J105" s="70">
        <v>49.243577742614988</v>
      </c>
      <c r="K105" s="70">
        <v>47.680377930170792</v>
      </c>
      <c r="L105" s="70">
        <v>42.189795612863854</v>
      </c>
      <c r="M105" s="70">
        <v>44.294635303641378</v>
      </c>
      <c r="N105" s="70">
        <v>41.485947962688009</v>
      </c>
      <c r="O105" s="70">
        <v>475.83475556325067</v>
      </c>
    </row>
    <row r="106" spans="1:15">
      <c r="A106" s="53"/>
      <c r="B106" s="69" t="s">
        <v>111</v>
      </c>
      <c r="C106" s="70">
        <v>11.634168186918435</v>
      </c>
      <c r="D106" s="70">
        <v>7.8818631350286328</v>
      </c>
      <c r="E106" s="70">
        <v>7.5586469376980263</v>
      </c>
      <c r="F106" s="70">
        <v>9.1062084179143952</v>
      </c>
      <c r="G106" s="70">
        <v>4.8133174686182008</v>
      </c>
      <c r="H106" s="70">
        <v>13.203717674959302</v>
      </c>
      <c r="I106" s="70">
        <v>14.030402583006557</v>
      </c>
      <c r="J106" s="70">
        <v>13.720100776482299</v>
      </c>
      <c r="K106" s="70">
        <v>13.439620538416699</v>
      </c>
      <c r="L106" s="70">
        <v>14.0048919800797</v>
      </c>
      <c r="M106" s="70">
        <v>10.860583943520538</v>
      </c>
      <c r="N106" s="70">
        <v>9.6164737380071692</v>
      </c>
      <c r="O106" s="70">
        <v>129.86999538064995</v>
      </c>
    </row>
    <row r="107" spans="1:15">
      <c r="A107" s="53"/>
      <c r="B107" s="69" t="s">
        <v>112</v>
      </c>
      <c r="C107" s="70">
        <v>5.1571974592730321</v>
      </c>
      <c r="D107" s="70">
        <v>5.5832205911826103</v>
      </c>
      <c r="E107" s="70">
        <v>5.0692060747500021</v>
      </c>
      <c r="F107" s="70">
        <v>5.4958508768814296</v>
      </c>
      <c r="G107" s="70">
        <v>5.1814715147478223</v>
      </c>
      <c r="H107" s="70">
        <v>5.4583177903004945</v>
      </c>
      <c r="I107" s="70">
        <v>5.431891175528623</v>
      </c>
      <c r="J107" s="70">
        <v>6.6629373059072892</v>
      </c>
      <c r="K107" s="70">
        <v>7.0251426653031031</v>
      </c>
      <c r="L107" s="70">
        <v>7.2705949739674089</v>
      </c>
      <c r="M107" s="70">
        <v>7.144905991536536</v>
      </c>
      <c r="N107" s="70">
        <v>7.0964858172715379</v>
      </c>
      <c r="O107" s="70">
        <v>72.577222236649888</v>
      </c>
    </row>
    <row r="108" spans="1:15">
      <c r="A108" s="53"/>
      <c r="B108" s="69" t="s">
        <v>113</v>
      </c>
      <c r="C108" s="70">
        <v>9.1752313678870351E-2</v>
      </c>
      <c r="D108" s="70">
        <v>0.208065881216207</v>
      </c>
      <c r="E108" s="70">
        <v>0.15992070788116153</v>
      </c>
      <c r="F108" s="70">
        <v>0.16261806399498674</v>
      </c>
      <c r="G108" s="70">
        <v>0.18940272978919981</v>
      </c>
      <c r="H108" s="70">
        <v>0.2959381202632374</v>
      </c>
      <c r="I108" s="70">
        <v>0.27304481371246148</v>
      </c>
      <c r="J108" s="70">
        <v>0.22097837209477303</v>
      </c>
      <c r="K108" s="70">
        <v>0.2108501476034666</v>
      </c>
      <c r="L108" s="70">
        <v>0.20538513201450698</v>
      </c>
      <c r="M108" s="70">
        <v>0.11830199902859108</v>
      </c>
      <c r="N108" s="70">
        <v>0.17199033222132018</v>
      </c>
      <c r="O108" s="70">
        <v>2.3082486134987823</v>
      </c>
    </row>
    <row r="109" spans="1:15">
      <c r="A109" s="53"/>
      <c r="B109" s="69" t="s">
        <v>353</v>
      </c>
      <c r="C109" s="70">
        <v>16.754081091178506</v>
      </c>
      <c r="D109" s="70">
        <v>24.034961006979007</v>
      </c>
      <c r="E109" s="70">
        <v>21.56774947889312</v>
      </c>
      <c r="F109" s="70">
        <v>17.883168395970745</v>
      </c>
      <c r="G109" s="70">
        <v>12.254074775323234</v>
      </c>
      <c r="H109" s="70">
        <v>15.150486429820745</v>
      </c>
      <c r="I109" s="70">
        <v>25.825622830358885</v>
      </c>
      <c r="J109" s="70">
        <v>26.322991867109032</v>
      </c>
      <c r="K109" s="70">
        <v>35.732421435273473</v>
      </c>
      <c r="L109" s="70">
        <v>23.980934024108446</v>
      </c>
      <c r="M109" s="70">
        <v>26.489052770780894</v>
      </c>
      <c r="N109" s="70">
        <v>22.929522548005291</v>
      </c>
      <c r="O109" s="70">
        <v>268.92506665380137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7.0426519815460136</v>
      </c>
      <c r="D112" s="245">
        <v>10.930692235006171</v>
      </c>
      <c r="E112" s="245">
        <v>10.298121101555086</v>
      </c>
      <c r="F112" s="245">
        <v>9.7804436167241313</v>
      </c>
      <c r="G112" s="245">
        <v>10.28563922390809</v>
      </c>
      <c r="H112" s="245">
        <v>10.727693636987548</v>
      </c>
      <c r="I112" s="245">
        <v>10.311138541681075</v>
      </c>
      <c r="J112" s="245">
        <v>9.5902024619754727</v>
      </c>
      <c r="K112" s="245">
        <v>16.576711411623805</v>
      </c>
      <c r="L112" s="245">
        <v>14.751751953655864</v>
      </c>
      <c r="M112" s="245">
        <v>13.047693582414128</v>
      </c>
      <c r="N112" s="245">
        <v>14.019134855629556</v>
      </c>
      <c r="O112" s="245">
        <v>137.36187460270693</v>
      </c>
    </row>
    <row r="113" spans="1:15">
      <c r="A113" s="53"/>
      <c r="B113" s="69" t="s">
        <v>266</v>
      </c>
      <c r="C113" s="243">
        <v>4.9346617855320005</v>
      </c>
      <c r="D113" s="243">
        <v>9.3152690878575868</v>
      </c>
      <c r="E113" s="243">
        <v>8.0432941034727516</v>
      </c>
      <c r="F113" s="243">
        <v>7.0112195573337939</v>
      </c>
      <c r="G113" s="243">
        <v>7.5418355491387343</v>
      </c>
      <c r="H113" s="243">
        <v>8.1369924576440589</v>
      </c>
      <c r="I113" s="243">
        <v>7.7319903738844324</v>
      </c>
      <c r="J113" s="243">
        <v>7.1115373984136738</v>
      </c>
      <c r="K113" s="243">
        <v>13.178141575119639</v>
      </c>
      <c r="L113" s="243">
        <v>11.641337017176971</v>
      </c>
      <c r="M113" s="243">
        <v>10.06509825737727</v>
      </c>
      <c r="N113" s="243">
        <v>10.999789939183129</v>
      </c>
      <c r="O113" s="243">
        <v>105.71116710213404</v>
      </c>
    </row>
    <row r="114" spans="1:15">
      <c r="A114" s="53"/>
      <c r="B114" s="246" t="s">
        <v>115</v>
      </c>
      <c r="C114" s="243">
        <v>1.8155849814810332</v>
      </c>
      <c r="D114" s="243">
        <v>1.8491091696443196</v>
      </c>
      <c r="E114" s="243">
        <v>2.0863911058054287</v>
      </c>
      <c r="F114" s="243">
        <v>1.9021428998440242</v>
      </c>
      <c r="G114" s="243">
        <v>2.0425427307169506</v>
      </c>
      <c r="H114" s="243">
        <v>2.0001200072004321</v>
      </c>
      <c r="I114" s="243">
        <v>2.1107070411724931</v>
      </c>
      <c r="J114" s="243">
        <v>2.0788207147059858</v>
      </c>
      <c r="K114" s="243">
        <v>2.4848526743927528</v>
      </c>
      <c r="L114" s="243">
        <v>2.2200473980119475</v>
      </c>
      <c r="M114" s="243">
        <v>2.1977418202796621</v>
      </c>
      <c r="N114" s="243">
        <v>4.671310428341199</v>
      </c>
      <c r="O114" s="243">
        <v>27.459370971596229</v>
      </c>
    </row>
    <row r="115" spans="1:15">
      <c r="A115" s="53"/>
      <c r="B115" s="246" t="s">
        <v>116</v>
      </c>
      <c r="C115" s="243">
        <v>2.2638158303966969</v>
      </c>
      <c r="D115" s="243">
        <v>6.3614142824330919</v>
      </c>
      <c r="E115" s="243">
        <v>4.6709111246034309</v>
      </c>
      <c r="F115" s="243">
        <v>4.2985704324298517</v>
      </c>
      <c r="G115" s="243">
        <v>4.6550928881291034</v>
      </c>
      <c r="H115" s="243">
        <v>4.8644764780656473</v>
      </c>
      <c r="I115" s="243">
        <v>4.8197730276818769</v>
      </c>
      <c r="J115" s="243">
        <v>4.0671734319844948</v>
      </c>
      <c r="K115" s="243">
        <v>8.5656861445966417</v>
      </c>
      <c r="L115" s="243">
        <v>7.3370350419477219</v>
      </c>
      <c r="M115" s="243">
        <v>6.0369151739350562</v>
      </c>
      <c r="N115" s="243">
        <v>5.3753827792480804</v>
      </c>
      <c r="O115" s="243">
        <v>63.316246635451691</v>
      </c>
    </row>
    <row r="116" spans="1:15">
      <c r="A116" s="53"/>
      <c r="B116" s="246" t="s">
        <v>117</v>
      </c>
      <c r="C116" s="243">
        <v>0.53570897625214842</v>
      </c>
      <c r="D116" s="243">
        <v>0.24607380551950281</v>
      </c>
      <c r="E116" s="243">
        <v>0.59502733625911886</v>
      </c>
      <c r="F116" s="243">
        <v>0.36030440173982675</v>
      </c>
      <c r="G116" s="243">
        <v>0.4754785236573445</v>
      </c>
      <c r="H116" s="243">
        <v>0.42668352319320979</v>
      </c>
      <c r="I116" s="243">
        <v>0.42523526086877073</v>
      </c>
      <c r="J116" s="243">
        <v>0.45505473887598907</v>
      </c>
      <c r="K116" s="243">
        <v>0.38705841757855775</v>
      </c>
      <c r="L116" s="243">
        <v>0.78266150511813426</v>
      </c>
      <c r="M116" s="243">
        <v>0.58655577246046353</v>
      </c>
      <c r="N116" s="243">
        <v>0.49566062624306256</v>
      </c>
      <c r="O116" s="243">
        <v>5.771502887766129</v>
      </c>
    </row>
    <row r="117" spans="1:15">
      <c r="A117" s="53"/>
      <c r="B117" s="246" t="s">
        <v>120</v>
      </c>
      <c r="C117" s="243">
        <v>0.3195519974021227</v>
      </c>
      <c r="D117" s="243">
        <v>0.85867183026067151</v>
      </c>
      <c r="E117" s="243">
        <v>0.69096453680477365</v>
      </c>
      <c r="F117" s="243">
        <v>0.45020182332009084</v>
      </c>
      <c r="G117" s="243">
        <v>0.36872140663533565</v>
      </c>
      <c r="H117" s="243">
        <v>0.8457124491847694</v>
      </c>
      <c r="I117" s="243">
        <v>0.37627504416129093</v>
      </c>
      <c r="J117" s="243">
        <v>0.51048851284720476</v>
      </c>
      <c r="K117" s="243">
        <v>1.7405443385516861</v>
      </c>
      <c r="L117" s="243">
        <v>1.3015930720991657</v>
      </c>
      <c r="M117" s="243">
        <v>1.2438854907020871</v>
      </c>
      <c r="N117" s="243">
        <v>0.45743610535078838</v>
      </c>
      <c r="O117" s="243">
        <v>9.1640466073199871</v>
      </c>
    </row>
    <row r="118" spans="1:15">
      <c r="A118" s="53"/>
      <c r="B118" s="69" t="s">
        <v>267</v>
      </c>
      <c r="C118" s="243">
        <v>2.1079901960140126</v>
      </c>
      <c r="D118" s="243">
        <v>1.6154231471485854</v>
      </c>
      <c r="E118" s="243">
        <v>2.2548269980823346</v>
      </c>
      <c r="F118" s="243">
        <v>2.7692240593903366</v>
      </c>
      <c r="G118" s="243">
        <v>2.7438036747693553</v>
      </c>
      <c r="H118" s="243">
        <v>2.5907011793434882</v>
      </c>
      <c r="I118" s="243">
        <v>2.5791481677966415</v>
      </c>
      <c r="J118" s="243">
        <v>2.4786650635617993</v>
      </c>
      <c r="K118" s="243">
        <v>3.3985698365041674</v>
      </c>
      <c r="L118" s="243">
        <v>3.1104149364788936</v>
      </c>
      <c r="M118" s="243">
        <v>2.9825953250368582</v>
      </c>
      <c r="N118" s="243">
        <v>3.0193449164464261</v>
      </c>
      <c r="O118" s="243">
        <v>31.650707500572899</v>
      </c>
    </row>
    <row r="119" spans="1:15">
      <c r="A119" s="53"/>
      <c r="B119" s="246" t="s">
        <v>118</v>
      </c>
      <c r="C119" s="243">
        <v>0.2728464739610531</v>
      </c>
      <c r="D119" s="243">
        <v>7.4633459542371883E-2</v>
      </c>
      <c r="E119" s="243">
        <v>0.54912279554637133</v>
      </c>
      <c r="F119" s="243">
        <v>0.40667347706287404</v>
      </c>
      <c r="G119" s="243">
        <v>0.38647585497585102</v>
      </c>
      <c r="H119" s="243">
        <v>0.31125283862486297</v>
      </c>
      <c r="I119" s="243">
        <v>0.44830506642787965</v>
      </c>
      <c r="J119" s="243">
        <v>0.47385001735444077</v>
      </c>
      <c r="K119" s="243">
        <v>0.32587373847019019</v>
      </c>
      <c r="L119" s="243">
        <v>0.48794382521566831</v>
      </c>
      <c r="M119" s="243">
        <v>0.4455004651886853</v>
      </c>
      <c r="N119" s="243">
        <v>0.48055420301155782</v>
      </c>
      <c r="O119" s="243">
        <v>4.663032215381806</v>
      </c>
    </row>
    <row r="120" spans="1:15">
      <c r="A120" s="53"/>
      <c r="B120" s="246" t="s">
        <v>119</v>
      </c>
      <c r="C120" s="243">
        <v>1.8351437220529596</v>
      </c>
      <c r="D120" s="243">
        <v>1.5407896876062135</v>
      </c>
      <c r="E120" s="243">
        <v>1.705704202535963</v>
      </c>
      <c r="F120" s="243">
        <v>2.3625505823274624</v>
      </c>
      <c r="G120" s="243">
        <v>2.3573278197935044</v>
      </c>
      <c r="H120" s="243">
        <v>2.2794483407186252</v>
      </c>
      <c r="I120" s="243">
        <v>2.1308431013687619</v>
      </c>
      <c r="J120" s="243">
        <v>2.0048150462073586</v>
      </c>
      <c r="K120" s="243">
        <v>3.072696098033977</v>
      </c>
      <c r="L120" s="243">
        <v>2.6224711112632253</v>
      </c>
      <c r="M120" s="243">
        <v>2.5370948598481728</v>
      </c>
      <c r="N120" s="243">
        <v>2.5387907134348682</v>
      </c>
      <c r="O120" s="243">
        <v>26.987675285191091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0.20420492733168411</v>
      </c>
      <c r="D122" s="85">
        <v>0.21976594121620702</v>
      </c>
      <c r="E122" s="85">
        <v>0.1956207695699948</v>
      </c>
      <c r="F122" s="85">
        <v>0.23199971537422351</v>
      </c>
      <c r="G122" s="85">
        <v>0</v>
      </c>
      <c r="H122" s="85">
        <v>0.32704908500588165</v>
      </c>
      <c r="I122" s="85">
        <v>0.34486744974428274</v>
      </c>
      <c r="J122" s="85">
        <v>0.30834123342707409</v>
      </c>
      <c r="K122" s="85">
        <v>0.2994139066548509</v>
      </c>
      <c r="L122" s="85">
        <v>0.2553537008786983</v>
      </c>
      <c r="M122" s="85">
        <v>0.86156708680759364</v>
      </c>
      <c r="N122" s="85">
        <v>8.9828839999999993E-2</v>
      </c>
      <c r="O122" s="85">
        <v>3.3380126560104904</v>
      </c>
    </row>
    <row r="123" spans="1:15">
      <c r="A123" s="53"/>
      <c r="B123" s="69" t="s">
        <v>73</v>
      </c>
      <c r="C123" s="86">
        <v>0.20420492733168411</v>
      </c>
      <c r="D123" s="86">
        <v>0.21976594121620702</v>
      </c>
      <c r="E123" s="86">
        <v>0.1956207695699948</v>
      </c>
      <c r="F123" s="86">
        <v>0.23199971537422351</v>
      </c>
      <c r="G123" s="86">
        <v>0</v>
      </c>
      <c r="H123" s="86">
        <v>0.32704908500588165</v>
      </c>
      <c r="I123" s="86">
        <v>0.34486744974428274</v>
      </c>
      <c r="J123" s="86">
        <v>0.30834123342707409</v>
      </c>
      <c r="K123" s="86">
        <v>0.2994139066548509</v>
      </c>
      <c r="L123" s="86">
        <v>0.2553537008786983</v>
      </c>
      <c r="M123" s="86">
        <v>0.86156708680759364</v>
      </c>
      <c r="N123" s="86">
        <v>8.9828839999999993E-2</v>
      </c>
      <c r="O123" s="86">
        <v>3.3380126560104904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>
        <v>0</v>
      </c>
      <c r="J124" s="86">
        <v>4.7772917606312186E-2</v>
      </c>
      <c r="K124" s="86">
        <v>3.4348179051384327E-2</v>
      </c>
      <c r="L124" s="86">
        <v>0</v>
      </c>
      <c r="M124" s="86">
        <v>0</v>
      </c>
      <c r="N124" s="86">
        <v>0</v>
      </c>
      <c r="O124" s="86">
        <v>8.2121096657696513E-2</v>
      </c>
    </row>
    <row r="125" spans="1:15" outlineLevel="1">
      <c r="A125" s="53"/>
      <c r="B125" s="72" t="s">
        <v>123</v>
      </c>
      <c r="C125" s="86">
        <v>0.20420492733168411</v>
      </c>
      <c r="D125" s="86">
        <v>0.21976594121620702</v>
      </c>
      <c r="E125" s="86">
        <v>0.1956207695699948</v>
      </c>
      <c r="F125" s="86">
        <v>0.23199971537422351</v>
      </c>
      <c r="G125" s="86">
        <v>0</v>
      </c>
      <c r="H125" s="86">
        <v>0.32704908500588165</v>
      </c>
      <c r="I125" s="86">
        <v>0.34486744974428274</v>
      </c>
      <c r="J125" s="86">
        <v>0.2605683158207619</v>
      </c>
      <c r="K125" s="86">
        <v>0.26506572760346658</v>
      </c>
      <c r="L125" s="86">
        <v>0.2553537008786983</v>
      </c>
      <c r="M125" s="86">
        <v>0.86156708680759364</v>
      </c>
      <c r="N125" s="86">
        <v>8.9828839999999993E-2</v>
      </c>
      <c r="O125" s="86">
        <v>3.255891559352794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-26.897402285258131</v>
      </c>
      <c r="D128" s="89">
        <v>-27.473871139893703</v>
      </c>
      <c r="E128" s="89">
        <v>-18.030127218687362</v>
      </c>
      <c r="F128" s="89">
        <v>-21.54395343650026</v>
      </c>
      <c r="G128" s="89">
        <v>-3.9352942575725862</v>
      </c>
      <c r="H128" s="89">
        <v>-15.195330850978131</v>
      </c>
      <c r="I128" s="89">
        <v>-26.596353846196415</v>
      </c>
      <c r="J128" s="89">
        <v>-29.07729582632804</v>
      </c>
      <c r="K128" s="89">
        <v>-40.619796103011538</v>
      </c>
      <c r="L128" s="89">
        <v>-21.63791436029031</v>
      </c>
      <c r="M128" s="89">
        <v>-27.882241959923057</v>
      </c>
      <c r="N128" s="89">
        <v>-20.27520825440363</v>
      </c>
      <c r="O128" s="89">
        <v>-279.16478953904323</v>
      </c>
    </row>
    <row r="129" spans="1:15">
      <c r="A129" s="53"/>
      <c r="B129" s="88" t="s">
        <v>126</v>
      </c>
      <c r="C129" s="89">
        <v>-29.357874493119446</v>
      </c>
      <c r="D129" s="89">
        <v>-33.572597363817827</v>
      </c>
      <c r="E129" s="89">
        <v>-21.926338234772004</v>
      </c>
      <c r="F129" s="89">
        <v>-30.069805003971609</v>
      </c>
      <c r="G129" s="89">
        <v>-13.215714641283448</v>
      </c>
      <c r="H129" s="89">
        <v>-25.263913583846609</v>
      </c>
      <c r="I129" s="89">
        <v>-36.130052208009772</v>
      </c>
      <c r="J129" s="89">
        <v>-32.88847188488576</v>
      </c>
      <c r="K129" s="89">
        <v>-51.971163624271796</v>
      </c>
      <c r="L129" s="89">
        <v>-31.704344585754512</v>
      </c>
      <c r="M129" s="89">
        <v>-40.009314066010127</v>
      </c>
      <c r="N129" s="89">
        <v>-31.578333378170974</v>
      </c>
      <c r="O129" s="89">
        <v>-377.68792306791386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5.1935409365425151</v>
      </c>
      <c r="D131" s="79">
        <v>5.2022052199949922</v>
      </c>
      <c r="E131" s="79">
        <v>6.3561463782867289</v>
      </c>
      <c r="F131" s="79">
        <v>3.6880730448858809</v>
      </c>
      <c r="G131" s="79">
        <v>4.1695905398318729</v>
      </c>
      <c r="H131" s="79">
        <v>7.7501595580769216</v>
      </c>
      <c r="I131" s="79">
        <v>5.3060093458365163</v>
      </c>
      <c r="J131" s="79">
        <v>4.5885261786165445</v>
      </c>
      <c r="K131" s="79">
        <v>6.1322813592154839</v>
      </c>
      <c r="L131" s="79">
        <v>4.0766888585148191</v>
      </c>
      <c r="M131" s="79">
        <v>3.6229175068276511</v>
      </c>
      <c r="N131" s="79">
        <v>4.5544185918276918</v>
      </c>
      <c r="O131" s="79">
        <v>60.640557518457612</v>
      </c>
    </row>
    <row r="132" spans="1:15">
      <c r="A132" s="53"/>
      <c r="B132" s="69" t="s">
        <v>128</v>
      </c>
      <c r="C132" s="86">
        <v>1.3084992998758487</v>
      </c>
      <c r="D132" s="86">
        <v>3.8261604433283258</v>
      </c>
      <c r="E132" s="86">
        <v>4.5185217682867282</v>
      </c>
      <c r="F132" s="86">
        <v>3.6311117515525475</v>
      </c>
      <c r="G132" s="86">
        <v>3.6009292064985394</v>
      </c>
      <c r="H132" s="86">
        <v>5.5482970280769219</v>
      </c>
      <c r="I132" s="86">
        <v>4.7992849958365165</v>
      </c>
      <c r="J132" s="86">
        <v>3.9166367019498782</v>
      </c>
      <c r="K132" s="86">
        <v>5.494183345882151</v>
      </c>
      <c r="L132" s="86">
        <v>3.9154003818481526</v>
      </c>
      <c r="M132" s="86">
        <v>2.9108048068276511</v>
      </c>
      <c r="N132" s="86">
        <v>1.8998824751610253</v>
      </c>
      <c r="O132" s="86">
        <v>45.36971220512428</v>
      </c>
    </row>
    <row r="133" spans="1:15">
      <c r="A133" s="53"/>
      <c r="B133" s="69" t="s">
        <v>129</v>
      </c>
      <c r="C133" s="86">
        <v>3.8850416366666662</v>
      </c>
      <c r="D133" s="86">
        <v>1.3760447766666668</v>
      </c>
      <c r="E133" s="86">
        <v>1.8376246100000002</v>
      </c>
      <c r="F133" s="86">
        <v>5.6961293333333336E-2</v>
      </c>
      <c r="G133" s="86">
        <v>0.56866133333333324</v>
      </c>
      <c r="H133" s="86">
        <v>2.2018625300000001</v>
      </c>
      <c r="I133" s="86">
        <v>0.50672434999999993</v>
      </c>
      <c r="J133" s="86">
        <v>0.67188947666666665</v>
      </c>
      <c r="K133" s="86">
        <v>0.63809801333333327</v>
      </c>
      <c r="L133" s="86">
        <v>0.16128847666666665</v>
      </c>
      <c r="M133" s="86">
        <v>0.71211269999999993</v>
      </c>
      <c r="N133" s="86">
        <v>2.6545361166666668</v>
      </c>
      <c r="O133" s="86">
        <v>15.270845313333336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-34.551415429661958</v>
      </c>
      <c r="D135" s="89">
        <v>-38.774802583812821</v>
      </c>
      <c r="E135" s="89">
        <v>-28.282484613058735</v>
      </c>
      <c r="F135" s="89">
        <v>-33.757878048857492</v>
      </c>
      <c r="G135" s="89">
        <v>-17.385305181115321</v>
      </c>
      <c r="H135" s="89">
        <v>-33.014073141923532</v>
      </c>
      <c r="I135" s="89">
        <v>-41.436061553846287</v>
      </c>
      <c r="J135" s="89">
        <v>-37.476998063502307</v>
      </c>
      <c r="K135" s="89">
        <v>-58.103444983487279</v>
      </c>
      <c r="L135" s="89">
        <v>-35.781033444269333</v>
      </c>
      <c r="M135" s="89">
        <v>-43.632231572837782</v>
      </c>
      <c r="N135" s="89">
        <v>-36.132751969998665</v>
      </c>
      <c r="O135" s="89">
        <v>-438.32848058637148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24.26507065823796</v>
      </c>
      <c r="D137" s="94">
        <v>50.652618865408719</v>
      </c>
      <c r="E137" s="94">
        <v>-6.1726598631756691</v>
      </c>
      <c r="F137" s="94">
        <v>48.890109005007531</v>
      </c>
      <c r="G137" s="94">
        <v>30.088211355010536</v>
      </c>
      <c r="H137" s="94">
        <v>38.03006685268015</v>
      </c>
      <c r="I137" s="94">
        <v>54.54548320900323</v>
      </c>
      <c r="J137" s="94">
        <v>54.160692678610971</v>
      </c>
      <c r="K137" s="94">
        <v>31.908272522945239</v>
      </c>
      <c r="L137" s="94">
        <v>50.317924571095858</v>
      </c>
      <c r="M137" s="94">
        <v>72.189322845849432</v>
      </c>
      <c r="N137" s="94">
        <v>73.159753345375705</v>
      </c>
      <c r="O137" s="94">
        <v>522.03486604604961</v>
      </c>
    </row>
    <row r="138" spans="1:15">
      <c r="A138" s="53"/>
      <c r="B138" s="69" t="s">
        <v>132</v>
      </c>
      <c r="C138" s="86">
        <v>15.849424279999999</v>
      </c>
      <c r="D138" s="86">
        <v>22.11005956</v>
      </c>
      <c r="E138" s="86">
        <v>22.11005956</v>
      </c>
      <c r="F138" s="86">
        <v>36.260059560000002</v>
      </c>
      <c r="G138" s="86">
        <v>22.11005956</v>
      </c>
      <c r="H138" s="86">
        <v>14.19847891</v>
      </c>
      <c r="I138" s="86">
        <v>27.9</v>
      </c>
      <c r="J138" s="86">
        <v>36.299999999999997</v>
      </c>
      <c r="K138" s="86">
        <v>59.129975329349428</v>
      </c>
      <c r="L138" s="86">
        <v>38.200000000000003</v>
      </c>
      <c r="M138" s="86">
        <v>31.4</v>
      </c>
      <c r="N138" s="86">
        <v>88.113089000000002</v>
      </c>
      <c r="O138" s="86">
        <v>413.68120575934944</v>
      </c>
    </row>
    <row r="139" spans="1:15">
      <c r="A139" s="53"/>
      <c r="B139" s="69" t="s">
        <v>133</v>
      </c>
      <c r="C139" s="86">
        <v>15.849424279999999</v>
      </c>
      <c r="D139" s="86">
        <v>22.11005956</v>
      </c>
      <c r="E139" s="86">
        <v>22.11005956</v>
      </c>
      <c r="F139" s="86">
        <v>36.260059560000002</v>
      </c>
      <c r="G139" s="86">
        <v>22.11005956</v>
      </c>
      <c r="H139" s="86">
        <v>14.19847891</v>
      </c>
      <c r="I139" s="86">
        <v>27.9</v>
      </c>
      <c r="J139" s="86">
        <v>36.299999999999997</v>
      </c>
      <c r="K139" s="86">
        <v>59.129975329349428</v>
      </c>
      <c r="L139" s="86">
        <v>38.200000000000003</v>
      </c>
      <c r="M139" s="86">
        <v>31.4</v>
      </c>
      <c r="N139" s="86">
        <v>88.113089000000002</v>
      </c>
      <c r="O139" s="86">
        <v>413.68120575934944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</row>
    <row r="144" spans="1:15">
      <c r="A144" s="53"/>
      <c r="B144" s="96" t="s">
        <v>137</v>
      </c>
      <c r="C144" s="86">
        <v>1.6904609992587325</v>
      </c>
      <c r="D144" s="86">
        <v>33.390358707008069</v>
      </c>
      <c r="E144" s="86">
        <v>-39.351703110568877</v>
      </c>
      <c r="F144" s="86">
        <v>4.1412536131049826</v>
      </c>
      <c r="G144" s="86">
        <v>3.4813874675374912</v>
      </c>
      <c r="H144" s="86">
        <v>7.1716110956760843</v>
      </c>
      <c r="I144" s="86">
        <v>39.938942613804379</v>
      </c>
      <c r="J144" s="86">
        <v>4.2813740635500039</v>
      </c>
      <c r="K144" s="86">
        <v>-28.533400630056001</v>
      </c>
      <c r="L144" s="86">
        <v>-1.0350576833451015</v>
      </c>
      <c r="M144" s="86">
        <v>26.021833412313711</v>
      </c>
      <c r="N144" s="86">
        <v>-30.729048043824264</v>
      </c>
      <c r="O144" s="86">
        <v>20.46801250445921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7.5123759799711269</v>
      </c>
      <c r="J145" s="86">
        <v>0</v>
      </c>
      <c r="K145" s="86">
        <v>-7.6802499051832536</v>
      </c>
      <c r="L145" s="86">
        <v>0</v>
      </c>
      <c r="M145" s="86">
        <v>0</v>
      </c>
      <c r="N145" s="86">
        <v>0</v>
      </c>
      <c r="O145" s="86">
        <v>-0.16787392521212663</v>
      </c>
    </row>
    <row r="146" spans="1:18">
      <c r="A146" s="53"/>
      <c r="B146" s="97" t="s">
        <v>139</v>
      </c>
      <c r="C146" s="86">
        <v>1.6904609992587325</v>
      </c>
      <c r="D146" s="86">
        <v>33.390358707008069</v>
      </c>
      <c r="E146" s="86">
        <v>-39.351703110568877</v>
      </c>
      <c r="F146" s="86">
        <v>4.1412536131049826</v>
      </c>
      <c r="G146" s="86">
        <v>3.4813874675374912</v>
      </c>
      <c r="H146" s="86">
        <v>7.1716110956760843</v>
      </c>
      <c r="I146" s="86">
        <v>32.426566633833254</v>
      </c>
      <c r="J146" s="86">
        <v>4.2813740635500039</v>
      </c>
      <c r="K146" s="86">
        <v>-20.853150724872748</v>
      </c>
      <c r="L146" s="86">
        <v>-1.0350576833451015</v>
      </c>
      <c r="M146" s="86">
        <v>26.021833412313711</v>
      </c>
      <c r="N146" s="86">
        <v>-30.729048043824264</v>
      </c>
      <c r="O146" s="86">
        <v>20.635886429671338</v>
      </c>
    </row>
    <row r="147" spans="1:18">
      <c r="A147" s="53"/>
      <c r="B147" s="96" t="s">
        <v>140</v>
      </c>
      <c r="C147" s="86">
        <v>2.8401437423125593</v>
      </c>
      <c r="D147" s="86">
        <v>-6.2238441782660168</v>
      </c>
      <c r="E147" s="86">
        <v>9.2313590773932077</v>
      </c>
      <c r="F147" s="86">
        <v>8.4318345385692162</v>
      </c>
      <c r="G147" s="86">
        <v>3.9281029941397101</v>
      </c>
      <c r="H147" s="86">
        <v>14.458114317004064</v>
      </c>
      <c r="I147" s="86">
        <v>-13.800183754801147</v>
      </c>
      <c r="J147" s="86">
        <v>12.907429138394306</v>
      </c>
      <c r="K147" s="86">
        <v>0.67359981031847838</v>
      </c>
      <c r="L147" s="86">
        <v>12.991693777774287</v>
      </c>
      <c r="M147" s="86">
        <v>14.055376733535716</v>
      </c>
      <c r="N147" s="86">
        <v>13.121176272533305</v>
      </c>
      <c r="O147" s="86">
        <v>72.614802468907683</v>
      </c>
    </row>
    <row r="148" spans="1:18">
      <c r="A148" s="53"/>
      <c r="B148" s="97" t="s">
        <v>141</v>
      </c>
      <c r="C148" s="86">
        <v>0.11386627813596206</v>
      </c>
      <c r="D148" s="86">
        <v>-4.1716094199999993</v>
      </c>
      <c r="E148" s="86">
        <v>-2.4111373197070733</v>
      </c>
      <c r="F148" s="86">
        <v>5.466635429145132</v>
      </c>
      <c r="G148" s="86">
        <v>-0.45572090503810259</v>
      </c>
      <c r="H148" s="86">
        <v>2.531112645600043</v>
      </c>
      <c r="I148" s="86">
        <v>6.3760332579999996</v>
      </c>
      <c r="J148" s="86">
        <v>5.1384337020000004</v>
      </c>
      <c r="K148" s="86">
        <v>-1.0655140800000069</v>
      </c>
      <c r="L148" s="86">
        <v>-1.5223709299999939</v>
      </c>
      <c r="M148" s="86">
        <v>-1.5907016300000052</v>
      </c>
      <c r="N148" s="86">
        <v>-3.7651002799999844</v>
      </c>
      <c r="O148" s="86">
        <v>4.6439267481359714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</row>
    <row r="151" spans="1:18">
      <c r="A151" s="53"/>
      <c r="B151" s="97" t="s">
        <v>142</v>
      </c>
      <c r="C151" s="86">
        <v>2.7262774641765972</v>
      </c>
      <c r="D151" s="86">
        <v>-2.0522347582660174</v>
      </c>
      <c r="E151" s="86">
        <v>11.642496397100281</v>
      </c>
      <c r="F151" s="86">
        <v>2.9651991094240842</v>
      </c>
      <c r="G151" s="86">
        <v>4.3838238991778127</v>
      </c>
      <c r="H151" s="86">
        <v>11.927001671404021</v>
      </c>
      <c r="I151" s="86">
        <v>-20.176217012801146</v>
      </c>
      <c r="J151" s="86">
        <v>7.7689954363943059</v>
      </c>
      <c r="K151" s="86">
        <v>1.7391138903184853</v>
      </c>
      <c r="L151" s="86">
        <v>14.514064707774281</v>
      </c>
      <c r="M151" s="86">
        <v>15.646078363535722</v>
      </c>
      <c r="N151" s="86">
        <v>16.886276552533289</v>
      </c>
      <c r="O151" s="86">
        <v>67.970875720771716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</row>
    <row r="153" spans="1:18">
      <c r="A153" s="53"/>
      <c r="B153" s="98" t="s">
        <v>144</v>
      </c>
      <c r="C153" s="86">
        <v>3.8850416366666662</v>
      </c>
      <c r="D153" s="86">
        <v>1.3760447766666668</v>
      </c>
      <c r="E153" s="86">
        <v>1.8376246100000002</v>
      </c>
      <c r="F153" s="86">
        <v>5.6961293333333336E-2</v>
      </c>
      <c r="G153" s="86">
        <v>0.56866133333333324</v>
      </c>
      <c r="H153" s="86">
        <v>2.2018625300000001</v>
      </c>
      <c r="I153" s="86">
        <v>0.50672434999999993</v>
      </c>
      <c r="J153" s="86">
        <v>0.67188947666666665</v>
      </c>
      <c r="K153" s="86">
        <v>0.63809801333333327</v>
      </c>
      <c r="L153" s="86">
        <v>0.16128847666666665</v>
      </c>
      <c r="M153" s="86">
        <v>0.71211269999999993</v>
      </c>
      <c r="N153" s="86">
        <v>2.6545361166666668</v>
      </c>
      <c r="O153" s="86">
        <v>15.270845313333336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-10.286344771423998</v>
      </c>
      <c r="D155" s="100">
        <v>11.877816281595898</v>
      </c>
      <c r="E155" s="100">
        <v>-34.455144476234402</v>
      </c>
      <c r="F155" s="100">
        <v>15.132230956150039</v>
      </c>
      <c r="G155" s="100">
        <v>12.702906173895215</v>
      </c>
      <c r="H155" s="100">
        <v>5.0159937107566179</v>
      </c>
      <c r="I155" s="100">
        <v>13.109421655156943</v>
      </c>
      <c r="J155" s="100">
        <v>16.683694615108664</v>
      </c>
      <c r="K155" s="100">
        <v>-26.19517246054204</v>
      </c>
      <c r="L155" s="100">
        <v>14.536891126826525</v>
      </c>
      <c r="M155" s="100">
        <v>28.55709127301165</v>
      </c>
      <c r="N155" s="100">
        <v>37.02700137537704</v>
      </c>
      <c r="O155" s="100">
        <v>83.706385459678131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3" t="s">
        <v>409</v>
      </c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</row>
    <row r="158" spans="1:18">
      <c r="A158" s="53"/>
      <c r="B158" s="423" t="s">
        <v>405</v>
      </c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</row>
    <row r="159" spans="1:18">
      <c r="A159" s="53"/>
      <c r="B159" s="424" t="s">
        <v>95</v>
      </c>
      <c r="C159" s="424"/>
      <c r="D159" s="424"/>
      <c r="E159" s="424"/>
      <c r="F159" s="424"/>
      <c r="G159" s="424"/>
      <c r="H159" s="424"/>
      <c r="I159" s="424"/>
      <c r="J159" s="424"/>
      <c r="K159" s="424"/>
      <c r="L159" s="424"/>
      <c r="M159" s="424"/>
      <c r="N159" s="424"/>
      <c r="O159" s="424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5" t="s">
        <v>96</v>
      </c>
      <c r="C161" s="432" t="s">
        <v>406</v>
      </c>
      <c r="D161" s="433"/>
      <c r="E161" s="433"/>
      <c r="F161" s="433"/>
      <c r="G161" s="433"/>
      <c r="H161" s="433"/>
      <c r="I161" s="433"/>
      <c r="J161" s="433"/>
      <c r="K161" s="433"/>
      <c r="L161" s="433"/>
      <c r="M161" s="433"/>
      <c r="N161" s="434"/>
      <c r="O161" s="430" t="s">
        <v>407</v>
      </c>
    </row>
    <row r="162" spans="1:15">
      <c r="A162" s="53"/>
      <c r="B162" s="426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1"/>
    </row>
    <row r="163" spans="1:15">
      <c r="A163" s="53"/>
      <c r="B163" s="63" t="s">
        <v>97</v>
      </c>
      <c r="C163" s="64">
        <v>49.769849129730851</v>
      </c>
      <c r="D163" s="64">
        <v>50.785397802553931</v>
      </c>
      <c r="E163" s="64">
        <v>55.984023517982706</v>
      </c>
      <c r="F163" s="64">
        <v>55.111736457559999</v>
      </c>
      <c r="G163" s="64">
        <v>61.175148095559152</v>
      </c>
      <c r="H163" s="64">
        <v>61.54908558186608</v>
      </c>
      <c r="I163" s="64">
        <v>70.662753901244514</v>
      </c>
      <c r="J163" s="64">
        <v>68.726585052908433</v>
      </c>
      <c r="K163" s="64">
        <v>72.934992358987088</v>
      </c>
      <c r="L163" s="64">
        <v>73.031062966096542</v>
      </c>
      <c r="M163" s="64">
        <v>67.876894421767034</v>
      </c>
      <c r="N163" s="64">
        <v>68.568981453644213</v>
      </c>
      <c r="O163" s="64">
        <v>756.17651073990055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49.194562394221812</v>
      </c>
      <c r="D165" s="68">
        <v>50.188438165789414</v>
      </c>
      <c r="E165" s="68">
        <v>55.22008270563272</v>
      </c>
      <c r="F165" s="68">
        <v>54.461518081591493</v>
      </c>
      <c r="G165" s="68">
        <v>60.47451818496107</v>
      </c>
      <c r="H165" s="68">
        <v>60.909789120078372</v>
      </c>
      <c r="I165" s="68">
        <v>69.962628301200652</v>
      </c>
      <c r="J165" s="68">
        <v>68.047143194120991</v>
      </c>
      <c r="K165" s="68">
        <v>72.250407659140478</v>
      </c>
      <c r="L165" s="68">
        <v>72.43477701344645</v>
      </c>
      <c r="M165" s="68">
        <v>67.205253777462389</v>
      </c>
      <c r="N165" s="68">
        <v>67.925034395940955</v>
      </c>
      <c r="O165" s="68">
        <v>748.27415299358677</v>
      </c>
    </row>
    <row r="166" spans="1:15">
      <c r="A166" s="53"/>
      <c r="B166" s="69" t="s">
        <v>99</v>
      </c>
      <c r="C166" s="70">
        <v>6.849606020133975</v>
      </c>
      <c r="D166" s="70">
        <v>5.7289099703966446</v>
      </c>
      <c r="E166" s="70">
        <v>5.7878540094087141</v>
      </c>
      <c r="F166" s="70">
        <v>6.0995398040611661</v>
      </c>
      <c r="G166" s="70">
        <v>5.9832227125328981</v>
      </c>
      <c r="H166" s="70">
        <v>6.360429485950978</v>
      </c>
      <c r="I166" s="70">
        <v>9.2762061660057356</v>
      </c>
      <c r="J166" s="70">
        <v>5.8652268258820568</v>
      </c>
      <c r="K166" s="70">
        <v>7.7717013468648855</v>
      </c>
      <c r="L166" s="70">
        <v>6.7182015821537791</v>
      </c>
      <c r="M166" s="70">
        <v>7.4248820417021495</v>
      </c>
      <c r="N166" s="70">
        <v>7.5971773745079387</v>
      </c>
      <c r="O166" s="70">
        <v>81.462957339600919</v>
      </c>
    </row>
    <row r="167" spans="1:15">
      <c r="A167" s="53"/>
      <c r="B167" s="69" t="s">
        <v>100</v>
      </c>
      <c r="C167" s="70">
        <v>0</v>
      </c>
      <c r="D167" s="70">
        <v>2.5535317104612027E-5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>
        <v>0</v>
      </c>
      <c r="O167" s="70">
        <v>2.5535317104612027E-5</v>
      </c>
    </row>
    <row r="168" spans="1:15">
      <c r="A168" s="53"/>
      <c r="B168" s="69" t="s">
        <v>101</v>
      </c>
      <c r="C168" s="70">
        <v>4.3909227150430654</v>
      </c>
      <c r="D168" s="70">
        <v>6.8514788713741988</v>
      </c>
      <c r="E168" s="70">
        <v>6.9756279739690887</v>
      </c>
      <c r="F168" s="70">
        <v>7.4145176350385578</v>
      </c>
      <c r="G168" s="70">
        <v>7.9792261221332028</v>
      </c>
      <c r="H168" s="70">
        <v>7.3148715093814696</v>
      </c>
      <c r="I168" s="70">
        <v>6.5973845333601409</v>
      </c>
      <c r="J168" s="70">
        <v>8.7844237345642853</v>
      </c>
      <c r="K168" s="70">
        <v>8.3116305819973384</v>
      </c>
      <c r="L168" s="70">
        <v>8.6513251346366147</v>
      </c>
      <c r="M168" s="70">
        <v>7.9770213858593628</v>
      </c>
      <c r="N168" s="70">
        <v>8.0061940279092809</v>
      </c>
      <c r="O168" s="70">
        <v>89.25462422526661</v>
      </c>
    </row>
    <row r="169" spans="1:15">
      <c r="A169" s="53"/>
      <c r="B169" s="69" t="s">
        <v>102</v>
      </c>
      <c r="C169" s="70">
        <v>1.0106253159982432</v>
      </c>
      <c r="D169" s="70">
        <v>1.0629794504095333</v>
      </c>
      <c r="E169" s="70">
        <v>1.1151072000449935</v>
      </c>
      <c r="F169" s="70">
        <v>1.0815170801563017</v>
      </c>
      <c r="G169" s="70">
        <v>1.2032679134612614</v>
      </c>
      <c r="H169" s="70">
        <v>1.2488463498719014</v>
      </c>
      <c r="I169" s="70">
        <v>1.2879129803914411</v>
      </c>
      <c r="J169" s="70">
        <v>1.3749757117640831</v>
      </c>
      <c r="K169" s="70">
        <v>1.3087976726458821</v>
      </c>
      <c r="L169" s="70">
        <v>1.6107859582002084</v>
      </c>
      <c r="M169" s="70">
        <v>1.2990349016052669</v>
      </c>
      <c r="N169" s="70">
        <v>1.3103501488531037</v>
      </c>
      <c r="O169" s="70">
        <v>14.914200683402221</v>
      </c>
    </row>
    <row r="170" spans="1:15">
      <c r="A170" s="53"/>
      <c r="B170" s="69" t="s">
        <v>103</v>
      </c>
      <c r="C170" s="70">
        <v>14.393861009880265</v>
      </c>
      <c r="D170" s="70">
        <v>13.920099524162522</v>
      </c>
      <c r="E170" s="70">
        <v>16.49694239492289</v>
      </c>
      <c r="F170" s="70">
        <v>16.205001048533749</v>
      </c>
      <c r="G170" s="70">
        <v>17.868299224918616</v>
      </c>
      <c r="H170" s="70">
        <v>17.862165508839933</v>
      </c>
      <c r="I170" s="70">
        <v>19.434784830686635</v>
      </c>
      <c r="J170" s="70">
        <v>18.733301126770385</v>
      </c>
      <c r="K170" s="70">
        <v>21.378602928576459</v>
      </c>
      <c r="L170" s="70">
        <v>20.865700065676574</v>
      </c>
      <c r="M170" s="70">
        <v>19.195094556193741</v>
      </c>
      <c r="N170" s="70">
        <v>20.350659187479575</v>
      </c>
      <c r="O170" s="70">
        <v>216.70451140664136</v>
      </c>
    </row>
    <row r="171" spans="1:15">
      <c r="A171" s="53"/>
      <c r="B171" s="69" t="s">
        <v>104</v>
      </c>
      <c r="C171" s="70">
        <v>22.549547333166263</v>
      </c>
      <c r="D171" s="70">
        <v>22.62494481412941</v>
      </c>
      <c r="E171" s="70">
        <v>24.844551127287037</v>
      </c>
      <c r="F171" s="70">
        <v>23.660942513801722</v>
      </c>
      <c r="G171" s="70">
        <v>27.440502211915089</v>
      </c>
      <c r="H171" s="70">
        <v>28.123476266034086</v>
      </c>
      <c r="I171" s="70">
        <v>33.366339790756705</v>
      </c>
      <c r="J171" s="70">
        <v>33.28921579514018</v>
      </c>
      <c r="K171" s="70">
        <v>33.479675129055927</v>
      </c>
      <c r="L171" s="70">
        <v>34.588764272779279</v>
      </c>
      <c r="M171" s="70">
        <v>31.309220892101873</v>
      </c>
      <c r="N171" s="70">
        <v>30.660653657191055</v>
      </c>
      <c r="O171" s="70">
        <v>345.93783380335861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0.57528673550903686</v>
      </c>
      <c r="D173" s="68">
        <v>0.59695963676451658</v>
      </c>
      <c r="E173" s="68">
        <v>0.76394081234998268</v>
      </c>
      <c r="F173" s="68">
        <v>0.65021837596850729</v>
      </c>
      <c r="G173" s="68">
        <v>0.70062991059807977</v>
      </c>
      <c r="H173" s="68">
        <v>0.63929646178770783</v>
      </c>
      <c r="I173" s="68">
        <v>0.70012560004385904</v>
      </c>
      <c r="J173" s="68">
        <v>0.67944185878744012</v>
      </c>
      <c r="K173" s="68">
        <v>0.68458469984660919</v>
      </c>
      <c r="L173" s="68">
        <v>0.5962859526500881</v>
      </c>
      <c r="M173" s="68">
        <v>0.67164064430464165</v>
      </c>
      <c r="N173" s="68">
        <v>0.64394705770325877</v>
      </c>
      <c r="O173" s="68">
        <v>7.9023577463137267</v>
      </c>
    </row>
    <row r="174" spans="1:15">
      <c r="A174" s="53"/>
      <c r="B174" s="69" t="s">
        <v>106</v>
      </c>
      <c r="C174" s="70">
        <v>0.54767656269992915</v>
      </c>
      <c r="D174" s="70">
        <v>0.55560819331467759</v>
      </c>
      <c r="E174" s="70">
        <v>0.70498619589216682</v>
      </c>
      <c r="F174" s="70">
        <v>0.60016888112331457</v>
      </c>
      <c r="G174" s="70">
        <v>0.67021027398992983</v>
      </c>
      <c r="H174" s="70">
        <v>0.63929646178770783</v>
      </c>
      <c r="I174" s="70">
        <v>0.61236770344109226</v>
      </c>
      <c r="J174" s="70">
        <v>0.65425156483847891</v>
      </c>
      <c r="K174" s="70">
        <v>0.61883702878879054</v>
      </c>
      <c r="L174" s="70">
        <v>0.53811212959896593</v>
      </c>
      <c r="M174" s="70">
        <v>0.61191142642601193</v>
      </c>
      <c r="N174" s="70">
        <v>0.59871491908751184</v>
      </c>
      <c r="O174" s="70">
        <v>7.3521413409885765</v>
      </c>
    </row>
    <row r="175" spans="1:15">
      <c r="A175" s="53"/>
      <c r="B175" s="69" t="s">
        <v>107</v>
      </c>
      <c r="C175" s="70">
        <v>2.7610172809107669E-2</v>
      </c>
      <c r="D175" s="70">
        <v>4.1351443449838945E-2</v>
      </c>
      <c r="E175" s="70">
        <v>5.8954616457815891E-2</v>
      </c>
      <c r="F175" s="70">
        <v>5.0049494845192742E-2</v>
      </c>
      <c r="G175" s="70">
        <v>3.0419636608149926E-2</v>
      </c>
      <c r="H175" s="70">
        <v>0</v>
      </c>
      <c r="I175" s="70">
        <v>8.7757896602766769E-2</v>
      </c>
      <c r="J175" s="70">
        <v>2.5190293948961238E-2</v>
      </c>
      <c r="K175" s="70">
        <v>6.5747671057818591E-2</v>
      </c>
      <c r="L175" s="70">
        <v>5.8173823051122134E-2</v>
      </c>
      <c r="M175" s="70">
        <v>5.9729217878629712E-2</v>
      </c>
      <c r="N175" s="70">
        <v>4.5232138615746979E-2</v>
      </c>
      <c r="O175" s="70">
        <v>0.55021640532515048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81.737593383467939</v>
      </c>
      <c r="D177" s="79">
        <v>76.991668502306027</v>
      </c>
      <c r="E177" s="79">
        <v>75.004617478106638</v>
      </c>
      <c r="F177" s="79">
        <v>71.724886176428328</v>
      </c>
      <c r="G177" s="79">
        <v>77.908214149257887</v>
      </c>
      <c r="H177" s="79">
        <v>100.92993065578342</v>
      </c>
      <c r="I177" s="79">
        <v>115.24377274692559</v>
      </c>
      <c r="J177" s="79">
        <v>106.30123721969368</v>
      </c>
      <c r="K177" s="79">
        <v>120.87650135594468</v>
      </c>
      <c r="L177" s="79">
        <v>107.00091644443091</v>
      </c>
      <c r="M177" s="79">
        <v>108.19761929550506</v>
      </c>
      <c r="N177" s="79">
        <v>104.55653630920914</v>
      </c>
      <c r="O177" s="79">
        <v>1146.473493717059</v>
      </c>
    </row>
    <row r="178" spans="1:15">
      <c r="A178" s="53"/>
      <c r="B178" s="80" t="s">
        <v>109</v>
      </c>
      <c r="C178" s="81">
        <v>70.75347262271228</v>
      </c>
      <c r="D178" s="81">
        <v>67.369609690880665</v>
      </c>
      <c r="E178" s="81">
        <v>61.754496851555345</v>
      </c>
      <c r="F178" s="81">
        <v>60.068325305664395</v>
      </c>
      <c r="G178" s="81">
        <v>64.316762087583939</v>
      </c>
      <c r="H178" s="81">
        <v>87.419377007223005</v>
      </c>
      <c r="I178" s="81">
        <v>100.65190700774812</v>
      </c>
      <c r="J178" s="81">
        <v>92.105517419308853</v>
      </c>
      <c r="K178" s="81">
        <v>104.49358753274637</v>
      </c>
      <c r="L178" s="81">
        <v>91.660765884046413</v>
      </c>
      <c r="M178" s="81">
        <v>94.638697518818162</v>
      </c>
      <c r="N178" s="81">
        <v>84.630388913056109</v>
      </c>
      <c r="O178" s="81">
        <v>979.86290784134349</v>
      </c>
    </row>
    <row r="179" spans="1:15">
      <c r="A179" s="53"/>
      <c r="B179" s="69" t="s">
        <v>110</v>
      </c>
      <c r="C179" s="70">
        <v>31.103612338571669</v>
      </c>
      <c r="D179" s="70">
        <v>26.28951758148547</v>
      </c>
      <c r="E179" s="70">
        <v>24.613128767341635</v>
      </c>
      <c r="F179" s="70">
        <v>27.293808496047575</v>
      </c>
      <c r="G179" s="70">
        <v>36.773589145865742</v>
      </c>
      <c r="H179" s="70">
        <v>47.403852256515606</v>
      </c>
      <c r="I179" s="70">
        <v>48.625407947568505</v>
      </c>
      <c r="J179" s="70">
        <v>39.694185359584225</v>
      </c>
      <c r="K179" s="70">
        <v>42.45063059666446</v>
      </c>
      <c r="L179" s="70">
        <v>40.149405681561007</v>
      </c>
      <c r="M179" s="70">
        <v>43.992378009368515</v>
      </c>
      <c r="N179" s="70">
        <v>39.472086946247444</v>
      </c>
      <c r="O179" s="70">
        <v>447.86160312682182</v>
      </c>
    </row>
    <row r="180" spans="1:15">
      <c r="A180" s="53"/>
      <c r="B180" s="69" t="s">
        <v>111</v>
      </c>
      <c r="C180" s="70">
        <v>16.97360911306976</v>
      </c>
      <c r="D180" s="70">
        <v>12.454855465436079</v>
      </c>
      <c r="E180" s="70">
        <v>11.932645171898075</v>
      </c>
      <c r="F180" s="70">
        <v>14.177258895113868</v>
      </c>
      <c r="G180" s="70">
        <v>9.9968116980915092</v>
      </c>
      <c r="H180" s="70">
        <v>19.311970675186252</v>
      </c>
      <c r="I180" s="70">
        <v>21.165258105869238</v>
      </c>
      <c r="J180" s="70">
        <v>20.713016610776695</v>
      </c>
      <c r="K180" s="70">
        <v>20.580485928946711</v>
      </c>
      <c r="L180" s="70">
        <v>21.050012424545045</v>
      </c>
      <c r="M180" s="70">
        <v>17.851035404582841</v>
      </c>
      <c r="N180" s="70">
        <v>15.597054832587272</v>
      </c>
      <c r="O180" s="70">
        <v>201.8040143261033</v>
      </c>
    </row>
    <row r="181" spans="1:15">
      <c r="A181" s="53"/>
      <c r="B181" s="69" t="s">
        <v>112</v>
      </c>
      <c r="C181" s="70">
        <v>5.4214408186959604</v>
      </c>
      <c r="D181" s="70">
        <v>5.4256774805706902</v>
      </c>
      <c r="E181" s="70">
        <v>4.5485981351290556</v>
      </c>
      <c r="F181" s="70">
        <v>2.2036473167428068</v>
      </c>
      <c r="G181" s="70">
        <v>4.7997234059507763</v>
      </c>
      <c r="H181" s="70">
        <v>5.3371796385280215</v>
      </c>
      <c r="I181" s="70">
        <v>5.3329229945458048</v>
      </c>
      <c r="J181" s="70">
        <v>6.1678271200470327</v>
      </c>
      <c r="K181" s="70">
        <v>6.9278458314270006</v>
      </c>
      <c r="L181" s="70">
        <v>6.7116217776638623</v>
      </c>
      <c r="M181" s="70">
        <v>6.5696137435064053</v>
      </c>
      <c r="N181" s="70">
        <v>7.067168365149473</v>
      </c>
      <c r="O181" s="70">
        <v>66.513266627956881</v>
      </c>
    </row>
    <row r="182" spans="1:15" ht="15" customHeight="1">
      <c r="A182" s="53"/>
      <c r="B182" s="69" t="s">
        <v>113</v>
      </c>
      <c r="C182" s="70">
        <v>0.50043856406248377</v>
      </c>
      <c r="D182" s="70">
        <v>0.37367521072581217</v>
      </c>
      <c r="E182" s="70">
        <v>0.20952683602143224</v>
      </c>
      <c r="F182" s="70">
        <v>0.52828582233260701</v>
      </c>
      <c r="G182" s="70">
        <v>1.2073047072475922</v>
      </c>
      <c r="H182" s="70">
        <v>1.0313100704224072</v>
      </c>
      <c r="I182" s="70">
        <v>1.1960517794056811</v>
      </c>
      <c r="J182" s="70">
        <v>0.6052624481454878</v>
      </c>
      <c r="K182" s="70">
        <v>0.72969910862916476</v>
      </c>
      <c r="L182" s="70">
        <v>0.85650288883667658</v>
      </c>
      <c r="M182" s="70">
        <v>0.89265084475701217</v>
      </c>
      <c r="N182" s="70">
        <v>0.5888112993609288</v>
      </c>
      <c r="O182" s="70">
        <v>8.7195195799472849</v>
      </c>
    </row>
    <row r="183" spans="1:15" ht="15" customHeight="1">
      <c r="A183" s="53"/>
      <c r="B183" s="69" t="s">
        <v>353</v>
      </c>
      <c r="C183" s="70">
        <v>16.754371788312405</v>
      </c>
      <c r="D183" s="70">
        <v>22.825883952662611</v>
      </c>
      <c r="E183" s="70">
        <v>20.45059794116515</v>
      </c>
      <c r="F183" s="70">
        <v>15.865324775427538</v>
      </c>
      <c r="G183" s="70">
        <v>11.53933313042832</v>
      </c>
      <c r="H183" s="70">
        <v>14.335064366570702</v>
      </c>
      <c r="I183" s="70">
        <v>24.332266180358882</v>
      </c>
      <c r="J183" s="70">
        <v>24.925225880755427</v>
      </c>
      <c r="K183" s="70">
        <v>33.80492606707903</v>
      </c>
      <c r="L183" s="70">
        <v>22.893223111439827</v>
      </c>
      <c r="M183" s="70">
        <v>25.33301951660339</v>
      </c>
      <c r="N183" s="70">
        <v>21.905267469710992</v>
      </c>
      <c r="O183" s="70">
        <v>254.9645041805143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10.93839523642375</v>
      </c>
      <c r="D186" s="81">
        <v>9.5668347583214306</v>
      </c>
      <c r="E186" s="81">
        <v>13.234525579699232</v>
      </c>
      <c r="F186" s="81">
        <v>11.588118791722598</v>
      </c>
      <c r="G186" s="81">
        <v>13.581605906021347</v>
      </c>
      <c r="H186" s="81">
        <v>13.483795810475902</v>
      </c>
      <c r="I186" s="81">
        <v>14.55574021545659</v>
      </c>
      <c r="J186" s="81">
        <v>14.020923406036378</v>
      </c>
      <c r="K186" s="81">
        <v>16.234737210388555</v>
      </c>
      <c r="L186" s="81">
        <v>15.248975071642779</v>
      </c>
      <c r="M186" s="81">
        <v>13.469693888995723</v>
      </c>
      <c r="N186" s="81">
        <v>19.917432372360931</v>
      </c>
      <c r="O186" s="81">
        <v>165.84077824754522</v>
      </c>
    </row>
    <row r="187" spans="1:15">
      <c r="A187" s="53"/>
      <c r="B187" s="69" t="s">
        <v>266</v>
      </c>
      <c r="C187" s="70">
        <v>9.7455094460563796</v>
      </c>
      <c r="D187" s="70">
        <v>8.3849282933074569</v>
      </c>
      <c r="E187" s="70">
        <v>12.350812572411378</v>
      </c>
      <c r="F187" s="70">
        <v>11.101054319766526</v>
      </c>
      <c r="G187" s="70">
        <v>12.306271701203114</v>
      </c>
      <c r="H187" s="70">
        <v>12.502480013709913</v>
      </c>
      <c r="I187" s="70">
        <v>13.64832250050255</v>
      </c>
      <c r="J187" s="70">
        <v>12.974203707910844</v>
      </c>
      <c r="K187" s="70">
        <v>14.983465391980841</v>
      </c>
      <c r="L187" s="70">
        <v>13.823048772776298</v>
      </c>
      <c r="M187" s="70">
        <v>12.175492530241842</v>
      </c>
      <c r="N187" s="70">
        <v>18.13699722793659</v>
      </c>
      <c r="O187" s="70">
        <v>152.13258647780373</v>
      </c>
    </row>
    <row r="188" spans="1:15">
      <c r="A188" s="53"/>
      <c r="B188" s="69" t="s">
        <v>115</v>
      </c>
      <c r="C188" s="70">
        <v>4.2561503088223605</v>
      </c>
      <c r="D188" s="70">
        <v>3.1329040231332361</v>
      </c>
      <c r="E188" s="70">
        <v>3.8631406260261874</v>
      </c>
      <c r="F188" s="70">
        <v>4.0226989478432413</v>
      </c>
      <c r="G188" s="70">
        <v>3.7810018798623362</v>
      </c>
      <c r="H188" s="70">
        <v>3.8819358266950563</v>
      </c>
      <c r="I188" s="70">
        <v>4.6116969667951979</v>
      </c>
      <c r="J188" s="70">
        <v>5.432696753513115</v>
      </c>
      <c r="K188" s="70">
        <v>4.7351795739505249</v>
      </c>
      <c r="L188" s="70">
        <v>4.2008717524869157</v>
      </c>
      <c r="M188" s="70">
        <v>4.4742171687590995</v>
      </c>
      <c r="N188" s="70">
        <v>7.77667423754332</v>
      </c>
      <c r="O188" s="70">
        <v>54.16916806543059</v>
      </c>
    </row>
    <row r="189" spans="1:15">
      <c r="A189" s="53"/>
      <c r="B189" s="69" t="s">
        <v>116</v>
      </c>
      <c r="C189" s="70">
        <v>3.7102509252566898</v>
      </c>
      <c r="D189" s="70">
        <v>4.4044242932440589</v>
      </c>
      <c r="E189" s="70">
        <v>7.8241187033169997</v>
      </c>
      <c r="F189" s="70">
        <v>5.4533888112331503</v>
      </c>
      <c r="G189" s="70">
        <v>6.9197277263426562</v>
      </c>
      <c r="H189" s="70">
        <v>7.9669010091514583</v>
      </c>
      <c r="I189" s="70">
        <v>6.6965637269055751</v>
      </c>
      <c r="J189" s="70">
        <v>6.6755136600794041</v>
      </c>
      <c r="K189" s="70">
        <v>8.2209306479486894</v>
      </c>
      <c r="L189" s="70">
        <v>7.2104639834310458</v>
      </c>
      <c r="M189" s="70">
        <v>4.5380296325192528</v>
      </c>
      <c r="N189" s="70">
        <v>8.8238773326458109</v>
      </c>
      <c r="O189" s="70">
        <v>78.444190452074793</v>
      </c>
    </row>
    <row r="190" spans="1:15">
      <c r="A190" s="53"/>
      <c r="B190" s="69" t="s">
        <v>117</v>
      </c>
      <c r="C190" s="70">
        <v>0.75467747567980681</v>
      </c>
      <c r="D190" s="70">
        <v>0.48927614314570445</v>
      </c>
      <c r="E190" s="70">
        <v>0.52417963573425552</v>
      </c>
      <c r="F190" s="70">
        <v>0.78335846462648251</v>
      </c>
      <c r="G190" s="70">
        <v>0.49033844607687194</v>
      </c>
      <c r="H190" s="70">
        <v>0.53091160978749641</v>
      </c>
      <c r="I190" s="70">
        <v>0.77123965607353673</v>
      </c>
      <c r="J190" s="70">
        <v>0.73239337245970892</v>
      </c>
      <c r="K190" s="70">
        <v>1.0258246497385299</v>
      </c>
      <c r="L190" s="70">
        <v>0.81853734822738466</v>
      </c>
      <c r="M190" s="70">
        <v>0.74573315824656827</v>
      </c>
      <c r="N190" s="70">
        <v>0.53915654711106387</v>
      </c>
      <c r="O190" s="70">
        <v>8.205626506907409</v>
      </c>
    </row>
    <row r="191" spans="1:15">
      <c r="A191" s="53"/>
      <c r="B191" s="69" t="s">
        <v>120</v>
      </c>
      <c r="C191" s="70">
        <v>1.0244307362975207</v>
      </c>
      <c r="D191" s="70">
        <v>0.35832383378445726</v>
      </c>
      <c r="E191" s="70">
        <v>0.13937360733393689</v>
      </c>
      <c r="F191" s="70">
        <v>0.84160809606365117</v>
      </c>
      <c r="G191" s="70">
        <v>1.1152036489212485</v>
      </c>
      <c r="H191" s="70">
        <v>0.12273156807590274</v>
      </c>
      <c r="I191" s="70">
        <v>1.5688221507282396</v>
      </c>
      <c r="J191" s="70">
        <v>0.13359992185861419</v>
      </c>
      <c r="K191" s="70">
        <v>1.0015305203430966</v>
      </c>
      <c r="L191" s="70">
        <v>1.5931756886309523</v>
      </c>
      <c r="M191" s="70">
        <v>2.4175125707169216</v>
      </c>
      <c r="N191" s="70">
        <v>0.99728911063639392</v>
      </c>
      <c r="O191" s="70">
        <v>11.313601453390936</v>
      </c>
    </row>
    <row r="192" spans="1:15">
      <c r="A192" s="53"/>
      <c r="B192" s="69" t="s">
        <v>267</v>
      </c>
      <c r="C192" s="70">
        <v>1.1928857903673706</v>
      </c>
      <c r="D192" s="70">
        <v>1.1819064650139741</v>
      </c>
      <c r="E192" s="70">
        <v>0.88371300728785485</v>
      </c>
      <c r="F192" s="70">
        <v>0.48706447195607322</v>
      </c>
      <c r="G192" s="70">
        <v>1.2753342048182319</v>
      </c>
      <c r="H192" s="70">
        <v>0.9813157967659879</v>
      </c>
      <c r="I192" s="70">
        <v>0.90741771495403967</v>
      </c>
      <c r="J192" s="70">
        <v>1.0467196981255347</v>
      </c>
      <c r="K192" s="70">
        <v>1.2512718184077141</v>
      </c>
      <c r="L192" s="70">
        <v>1.4259262988664807</v>
      </c>
      <c r="M192" s="70">
        <v>1.2942013587538805</v>
      </c>
      <c r="N192" s="70">
        <v>1.7804351444243411</v>
      </c>
      <c r="O192" s="70">
        <v>13.708191769741484</v>
      </c>
    </row>
    <row r="193" spans="1:15">
      <c r="A193" s="53"/>
      <c r="B193" s="69" t="s">
        <v>118</v>
      </c>
      <c r="C193" s="70">
        <v>0.55662634465681982</v>
      </c>
      <c r="D193" s="70">
        <v>0.72433580333227088</v>
      </c>
      <c r="E193" s="70">
        <v>0.43329882381969226</v>
      </c>
      <c r="F193" s="70">
        <v>0</v>
      </c>
      <c r="G193" s="70">
        <v>1.0191671107238918</v>
      </c>
      <c r="H193" s="70">
        <v>0.46924983771753581</v>
      </c>
      <c r="I193" s="70">
        <v>0.42710225434476712</v>
      </c>
      <c r="J193" s="70">
        <v>0.45542078820714704</v>
      </c>
      <c r="K193" s="70">
        <v>0.40951479552278125</v>
      </c>
      <c r="L193" s="70">
        <v>0.49647675869379804</v>
      </c>
      <c r="M193" s="70">
        <v>0.53817257547869579</v>
      </c>
      <c r="N193" s="70">
        <v>1.0481212300279017</v>
      </c>
      <c r="O193" s="70">
        <v>6.577486322525302</v>
      </c>
    </row>
    <row r="194" spans="1:15">
      <c r="A194" s="53"/>
      <c r="B194" s="69" t="s">
        <v>119</v>
      </c>
      <c r="C194" s="70">
        <v>0.63625944571055082</v>
      </c>
      <c r="D194" s="70">
        <v>0.45757066168170313</v>
      </c>
      <c r="E194" s="70">
        <v>0.45041418346816259</v>
      </c>
      <c r="F194" s="70">
        <v>0.48706447195607322</v>
      </c>
      <c r="G194" s="70">
        <v>0.25616709409434019</v>
      </c>
      <c r="H194" s="70">
        <v>0.51206595904845209</v>
      </c>
      <c r="I194" s="70">
        <v>0.48031546060927249</v>
      </c>
      <c r="J194" s="70">
        <v>0.59129890991838774</v>
      </c>
      <c r="K194" s="70">
        <v>0.8417570228849327</v>
      </c>
      <c r="L194" s="70">
        <v>0.92944954017268266</v>
      </c>
      <c r="M194" s="70">
        <v>0.75602878327518475</v>
      </c>
      <c r="N194" s="70">
        <v>0.73231391439643956</v>
      </c>
      <c r="O194" s="70">
        <v>7.1307054472161822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4.5725524331916644E-2</v>
      </c>
      <c r="D196" s="85">
        <v>5.5224053103932302E-2</v>
      </c>
      <c r="E196" s="85">
        <v>1.55950468520531E-2</v>
      </c>
      <c r="F196" s="85">
        <v>6.8442079041338102E-2</v>
      </c>
      <c r="G196" s="85">
        <v>9.8461556526014387E-3</v>
      </c>
      <c r="H196" s="85">
        <v>2.6757838084521403E-2</v>
      </c>
      <c r="I196" s="85">
        <v>3.6125523720874998E-2</v>
      </c>
      <c r="J196" s="85">
        <v>0.17479639434844749</v>
      </c>
      <c r="K196" s="85">
        <v>0.14817661280975186</v>
      </c>
      <c r="L196" s="85">
        <v>9.1175488741732591E-2</v>
      </c>
      <c r="M196" s="85">
        <v>8.9227887691180605E-2</v>
      </c>
      <c r="N196" s="85">
        <v>8.7150237920979399E-3</v>
      </c>
      <c r="O196" s="85">
        <v>0.76980762817044868</v>
      </c>
    </row>
    <row r="197" spans="1:15">
      <c r="A197" s="53"/>
      <c r="B197" s="69" t="s">
        <v>73</v>
      </c>
      <c r="C197" s="86">
        <v>4.5725524331916644E-2</v>
      </c>
      <c r="D197" s="86">
        <v>5.5224053103932302E-2</v>
      </c>
      <c r="E197" s="86">
        <v>1.55950468520531E-2</v>
      </c>
      <c r="F197" s="86">
        <v>6.8442079041338102E-2</v>
      </c>
      <c r="G197" s="86">
        <v>9.8461556526014387E-3</v>
      </c>
      <c r="H197" s="86">
        <v>2.6757838084521403E-2</v>
      </c>
      <c r="I197" s="86">
        <v>3.6125523720874998E-2</v>
      </c>
      <c r="J197" s="86">
        <v>0.17479639434844749</v>
      </c>
      <c r="K197" s="86">
        <v>0.14817661280975186</v>
      </c>
      <c r="L197" s="86">
        <v>9.1175488741732591E-2</v>
      </c>
      <c r="M197" s="86">
        <v>8.9227887691180605E-2</v>
      </c>
      <c r="N197" s="86">
        <v>8.7150237920979399E-3</v>
      </c>
      <c r="O197" s="86">
        <v>0.76980762817044868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>
        <v>0</v>
      </c>
      <c r="J198" s="86">
        <v>0.13948908656246578</v>
      </c>
      <c r="K198" s="86">
        <v>0.10029105154107575</v>
      </c>
      <c r="L198" s="86">
        <v>0</v>
      </c>
      <c r="M198" s="86">
        <v>0</v>
      </c>
      <c r="N198" s="86">
        <v>0</v>
      </c>
      <c r="O198" s="86">
        <v>0.23978013810354154</v>
      </c>
    </row>
    <row r="199" spans="1:15" ht="15" customHeight="1" outlineLevel="1">
      <c r="A199" s="53"/>
      <c r="B199" s="72" t="s">
        <v>123</v>
      </c>
      <c r="C199" s="86">
        <v>4.5725524331916644E-2</v>
      </c>
      <c r="D199" s="86">
        <v>5.5224053103932302E-2</v>
      </c>
      <c r="E199" s="86">
        <v>1.55950468520531E-2</v>
      </c>
      <c r="F199" s="86">
        <v>6.8442079041338102E-2</v>
      </c>
      <c r="G199" s="86">
        <v>9.8461556526014387E-3</v>
      </c>
      <c r="H199" s="86">
        <v>2.6757838084521403E-2</v>
      </c>
      <c r="I199" s="86">
        <v>3.6125523720874998E-2</v>
      </c>
      <c r="J199" s="86">
        <v>3.5307307785981699E-2</v>
      </c>
      <c r="K199" s="86">
        <v>4.7885561268676102E-2</v>
      </c>
      <c r="L199" s="86">
        <v>9.1175488741732591E-2</v>
      </c>
      <c r="M199" s="86">
        <v>8.9227887691180605E-2</v>
      </c>
      <c r="N199" s="86">
        <v>8.7150237920979399E-3</v>
      </c>
      <c r="O199" s="86">
        <v>0.53002749006690697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-21.558910228490468</v>
      </c>
      <c r="D202" s="89">
        <v>-17.181171525091251</v>
      </c>
      <c r="E202" s="89">
        <v>-6.534414145922625</v>
      </c>
      <c r="F202" s="89">
        <v>-5.6068072240729023</v>
      </c>
      <c r="G202" s="89">
        <v>-3.8422439026228687</v>
      </c>
      <c r="H202" s="89">
        <v>-26.509587887144633</v>
      </c>
      <c r="I202" s="89">
        <v>-30.689278706547469</v>
      </c>
      <c r="J202" s="89">
        <v>-24.058374225187862</v>
      </c>
      <c r="K202" s="89">
        <v>-32.243179873605897</v>
      </c>
      <c r="L202" s="89">
        <v>-19.225988870599963</v>
      </c>
      <c r="M202" s="89">
        <v>-27.433443741355774</v>
      </c>
      <c r="N202" s="89">
        <v>-16.705354517115154</v>
      </c>
      <c r="O202" s="89">
        <v>-231.58875484775672</v>
      </c>
    </row>
    <row r="203" spans="1:15">
      <c r="A203" s="53"/>
      <c r="B203" s="88" t="s">
        <v>126</v>
      </c>
      <c r="C203" s="89">
        <v>-31.967744253737088</v>
      </c>
      <c r="D203" s="89">
        <v>-26.206270699752096</v>
      </c>
      <c r="E203" s="89">
        <v>-19.020593960123932</v>
      </c>
      <c r="F203" s="89">
        <v>-16.613149718868328</v>
      </c>
      <c r="G203" s="89">
        <v>-16.733066053698735</v>
      </c>
      <c r="H203" s="89">
        <v>-39.380845073917342</v>
      </c>
      <c r="I203" s="89">
        <v>-44.581018845681072</v>
      </c>
      <c r="J203" s="89">
        <v>-37.574652166785242</v>
      </c>
      <c r="K203" s="89">
        <v>-47.941508996957594</v>
      </c>
      <c r="L203" s="89">
        <v>-33.969853478334372</v>
      </c>
      <c r="M203" s="89">
        <v>-40.32072487373803</v>
      </c>
      <c r="N203" s="89">
        <v>-35.987554855564923</v>
      </c>
      <c r="O203" s="89">
        <v>-390.29698297715845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0.11977922734579921</v>
      </c>
      <c r="D205" s="79">
        <v>1.1197707327509931</v>
      </c>
      <c r="E205" s="79">
        <v>3.1755166484766262</v>
      </c>
      <c r="F205" s="79">
        <v>1.722443972129585</v>
      </c>
      <c r="G205" s="79">
        <v>1.7803524439360461</v>
      </c>
      <c r="H205" s="79">
        <v>1.3238069792104983</v>
      </c>
      <c r="I205" s="79">
        <v>1.2306419224389176</v>
      </c>
      <c r="J205" s="79">
        <v>1.9529139999303227</v>
      </c>
      <c r="K205" s="79">
        <v>4.5467637898742135</v>
      </c>
      <c r="L205" s="79">
        <v>3.3523729864009821</v>
      </c>
      <c r="M205" s="79">
        <v>1.801332097143943</v>
      </c>
      <c r="N205" s="79">
        <v>9.0676884965439175</v>
      </c>
      <c r="O205" s="79">
        <v>31.193383296181842</v>
      </c>
    </row>
    <row r="206" spans="1:15">
      <c r="A206" s="53"/>
      <c r="B206" s="69" t="s">
        <v>128</v>
      </c>
      <c r="C206" s="86">
        <v>7.352174067913253E-2</v>
      </c>
      <c r="D206" s="86">
        <v>0.83220827608432646</v>
      </c>
      <c r="E206" s="86">
        <v>2.3322893684766259</v>
      </c>
      <c r="F206" s="86">
        <v>1.2729027187962516</v>
      </c>
      <c r="G206" s="86">
        <v>0.96180033060271286</v>
      </c>
      <c r="H206" s="86">
        <v>1.1383625992104982</v>
      </c>
      <c r="I206" s="86">
        <v>0.88297374243891746</v>
      </c>
      <c r="J206" s="86">
        <v>1.3671399532636559</v>
      </c>
      <c r="K206" s="86">
        <v>1.3761172865408797</v>
      </c>
      <c r="L206" s="86">
        <v>8.0724089734315829E-2</v>
      </c>
      <c r="M206" s="86">
        <v>0.93251862714394296</v>
      </c>
      <c r="N206" s="86">
        <v>5.5595308798772507</v>
      </c>
      <c r="O206" s="86">
        <v>16.810089612848511</v>
      </c>
    </row>
    <row r="207" spans="1:15">
      <c r="A207" s="53"/>
      <c r="B207" s="69" t="s">
        <v>129</v>
      </c>
      <c r="C207" s="86">
        <v>4.6257486666666674E-2</v>
      </c>
      <c r="D207" s="86">
        <v>0.28756245666666669</v>
      </c>
      <c r="E207" s="86">
        <v>0.84322728000000002</v>
      </c>
      <c r="F207" s="86">
        <v>0.44954125333333333</v>
      </c>
      <c r="G207" s="86">
        <v>0.81855211333333322</v>
      </c>
      <c r="H207" s="86">
        <v>0.18544437999999999</v>
      </c>
      <c r="I207" s="86">
        <v>0.34766818000000005</v>
      </c>
      <c r="J207" s="86">
        <v>0.58577404666666666</v>
      </c>
      <c r="K207" s="86">
        <v>3.1706465033333338</v>
      </c>
      <c r="L207" s="86">
        <v>3.2716488966666661</v>
      </c>
      <c r="M207" s="86">
        <v>0.86881346999999998</v>
      </c>
      <c r="N207" s="86">
        <v>3.5081576166666668</v>
      </c>
      <c r="O207" s="86">
        <v>14.383293683333333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-32.08752348108289</v>
      </c>
      <c r="D209" s="89">
        <v>-27.326041432503089</v>
      </c>
      <c r="E209" s="89">
        <v>-22.196110608600559</v>
      </c>
      <c r="F209" s="89">
        <v>-18.335593690997914</v>
      </c>
      <c r="G209" s="89">
        <v>-18.513418497634781</v>
      </c>
      <c r="H209" s="89">
        <v>-40.704652053127838</v>
      </c>
      <c r="I209" s="89">
        <v>-45.811660768119992</v>
      </c>
      <c r="J209" s="89">
        <v>-39.527566166715566</v>
      </c>
      <c r="K209" s="89">
        <v>-52.488272786831807</v>
      </c>
      <c r="L209" s="89">
        <v>-37.322226464735351</v>
      </c>
      <c r="M209" s="89">
        <v>-42.122056970881971</v>
      </c>
      <c r="N209" s="89">
        <v>-45.055243352108839</v>
      </c>
      <c r="O209" s="89">
        <v>-421.49036627334027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-18.317849062233805</v>
      </c>
      <c r="D211" s="94">
        <v>-1.0314466005576932</v>
      </c>
      <c r="E211" s="94">
        <v>49.318238240315829</v>
      </c>
      <c r="F211" s="94">
        <v>7.103038607979359</v>
      </c>
      <c r="G211" s="94">
        <v>38.27684134155291</v>
      </c>
      <c r="H211" s="94">
        <v>57.492209201504892</v>
      </c>
      <c r="I211" s="94">
        <v>14.063027953663386</v>
      </c>
      <c r="J211" s="94">
        <v>87.049876579224076</v>
      </c>
      <c r="K211" s="94">
        <v>26.95610661826235</v>
      </c>
      <c r="L211" s="94">
        <v>80.192341977083487</v>
      </c>
      <c r="M211" s="94">
        <v>-10.526350271117991</v>
      </c>
      <c r="N211" s="94">
        <v>106.23489185303917</v>
      </c>
      <c r="O211" s="94">
        <v>436.81092643871597</v>
      </c>
    </row>
    <row r="212" spans="1:17">
      <c r="A212" s="53"/>
      <c r="B212" s="69" t="s">
        <v>132</v>
      </c>
      <c r="C212" s="86">
        <v>17.524430710000001</v>
      </c>
      <c r="D212" s="86">
        <v>24.44670545</v>
      </c>
      <c r="E212" s="86">
        <v>24.44670545</v>
      </c>
      <c r="F212" s="86">
        <v>45.656705450000004</v>
      </c>
      <c r="G212" s="86">
        <v>24.44670545</v>
      </c>
      <c r="H212" s="86">
        <v>20.025856839999999</v>
      </c>
      <c r="I212" s="86">
        <v>33.6</v>
      </c>
      <c r="J212" s="86">
        <v>30.41</v>
      </c>
      <c r="K212" s="86">
        <v>70.570260583746702</v>
      </c>
      <c r="L212" s="86">
        <v>46.7</v>
      </c>
      <c r="M212" s="86">
        <v>54</v>
      </c>
      <c r="N212" s="86">
        <v>104.021705</v>
      </c>
      <c r="O212" s="86">
        <v>495.84907493374669</v>
      </c>
    </row>
    <row r="213" spans="1:17">
      <c r="A213" s="53"/>
      <c r="B213" s="72" t="s">
        <v>133</v>
      </c>
      <c r="C213" s="86">
        <v>17.524430710000001</v>
      </c>
      <c r="D213" s="86">
        <v>24.44670545</v>
      </c>
      <c r="E213" s="86">
        <v>24.44670545</v>
      </c>
      <c r="F213" s="86">
        <v>45.656705450000004</v>
      </c>
      <c r="G213" s="86">
        <v>24.44670545</v>
      </c>
      <c r="H213" s="86">
        <v>20.025856839999999</v>
      </c>
      <c r="I213" s="86">
        <v>33.6</v>
      </c>
      <c r="J213" s="86">
        <v>30.41</v>
      </c>
      <c r="K213" s="86">
        <v>70.570260583746702</v>
      </c>
      <c r="L213" s="86">
        <v>46.7</v>
      </c>
      <c r="M213" s="86">
        <v>54</v>
      </c>
      <c r="N213" s="86">
        <v>104.021705</v>
      </c>
      <c r="O213" s="86">
        <v>495.84907493374669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  <c r="J214" s="86">
        <v>0</v>
      </c>
      <c r="K214" s="86">
        <v>0</v>
      </c>
      <c r="L214" s="86">
        <v>0</v>
      </c>
      <c r="M214" s="86">
        <v>0</v>
      </c>
      <c r="N214" s="86">
        <v>0</v>
      </c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>
        <v>0</v>
      </c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>
        <v>0</v>
      </c>
      <c r="J217" s="86">
        <v>0</v>
      </c>
      <c r="K217" s="86">
        <v>0</v>
      </c>
      <c r="L217" s="86">
        <v>0</v>
      </c>
      <c r="M217" s="86">
        <v>0</v>
      </c>
      <c r="N217" s="86">
        <v>0</v>
      </c>
      <c r="O217" s="86">
        <v>0</v>
      </c>
    </row>
    <row r="218" spans="1:17">
      <c r="A218" s="53"/>
      <c r="B218" s="97" t="s">
        <v>137</v>
      </c>
      <c r="C218" s="86">
        <v>14.37167101642742</v>
      </c>
      <c r="D218" s="86">
        <v>-16.970624351117358</v>
      </c>
      <c r="E218" s="86">
        <v>24.126942504465639</v>
      </c>
      <c r="F218" s="86">
        <v>-41.168569956116968</v>
      </c>
      <c r="G218" s="86">
        <v>25.379811739264664</v>
      </c>
      <c r="H218" s="86">
        <v>10.70449904874814</v>
      </c>
      <c r="I218" s="86">
        <v>-7.0656084736042608</v>
      </c>
      <c r="J218" s="86">
        <v>51.866906752613815</v>
      </c>
      <c r="K218" s="86">
        <v>-76.829401757969208</v>
      </c>
      <c r="L218" s="86">
        <v>46.972155166179128</v>
      </c>
      <c r="M218" s="86">
        <v>-44.054269080204456</v>
      </c>
      <c r="N218" s="86">
        <v>5.295709145843567</v>
      </c>
      <c r="O218" s="86">
        <v>-7.3707782454698823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21.934906160340638</v>
      </c>
      <c r="J219" s="86">
        <v>0</v>
      </c>
      <c r="K219" s="86">
        <v>-22.425328308824216</v>
      </c>
      <c r="L219" s="86">
        <v>0</v>
      </c>
      <c r="M219" s="86">
        <v>0</v>
      </c>
      <c r="N219" s="86">
        <v>0</v>
      </c>
      <c r="O219" s="86">
        <v>-0.49042214848357801</v>
      </c>
    </row>
    <row r="220" spans="1:17">
      <c r="A220" s="53"/>
      <c r="B220" s="96" t="s">
        <v>139</v>
      </c>
      <c r="C220" s="86">
        <v>14.37167101642742</v>
      </c>
      <c r="D220" s="86">
        <v>-16.970624351117358</v>
      </c>
      <c r="E220" s="86">
        <v>24.126942504465639</v>
      </c>
      <c r="F220" s="86">
        <v>-41.168569956116968</v>
      </c>
      <c r="G220" s="86">
        <v>25.379811739264664</v>
      </c>
      <c r="H220" s="86">
        <v>10.70449904874814</v>
      </c>
      <c r="I220" s="86">
        <v>-29.000514633944899</v>
      </c>
      <c r="J220" s="86">
        <v>51.866906752613815</v>
      </c>
      <c r="K220" s="86">
        <v>-54.404073449144995</v>
      </c>
      <c r="L220" s="86">
        <v>46.972155166179128</v>
      </c>
      <c r="M220" s="86">
        <v>-44.054269080204456</v>
      </c>
      <c r="N220" s="86">
        <v>5.295709145843567</v>
      </c>
      <c r="O220" s="86">
        <v>-6.8803560969863042</v>
      </c>
    </row>
    <row r="221" spans="1:17">
      <c r="A221" s="53"/>
      <c r="B221" s="97" t="s">
        <v>140</v>
      </c>
      <c r="C221" s="86">
        <v>-50.260208275327891</v>
      </c>
      <c r="D221" s="86">
        <v>-8.7950901561070012</v>
      </c>
      <c r="E221" s="86">
        <v>-9.8636994149813639E-2</v>
      </c>
      <c r="F221" s="86">
        <v>2.1653618607629905</v>
      </c>
      <c r="G221" s="86">
        <v>-12.368227961045088</v>
      </c>
      <c r="H221" s="86">
        <v>26.576408932756753</v>
      </c>
      <c r="I221" s="86">
        <v>-12.819031752732354</v>
      </c>
      <c r="J221" s="86">
        <v>4.1871957799435897</v>
      </c>
      <c r="K221" s="86">
        <v>30.044601289151522</v>
      </c>
      <c r="L221" s="86">
        <v>-16.751462085762302</v>
      </c>
      <c r="M221" s="86">
        <v>-21.340894660913534</v>
      </c>
      <c r="N221" s="86">
        <v>-6.59067990947106</v>
      </c>
      <c r="O221" s="86">
        <v>-66.050663932894196</v>
      </c>
    </row>
    <row r="222" spans="1:17">
      <c r="A222" s="53"/>
      <c r="B222" s="97" t="s">
        <v>141</v>
      </c>
      <c r="C222" s="86">
        <v>4.180303766947624</v>
      </c>
      <c r="D222" s="86">
        <v>-5.205860735501723</v>
      </c>
      <c r="E222" s="86">
        <v>-0.82477510181658398</v>
      </c>
      <c r="F222" s="86">
        <v>4.5720083622813767</v>
      </c>
      <c r="G222" s="86">
        <v>-3.0423839171987765E-2</v>
      </c>
      <c r="H222" s="86">
        <v>3.4704876198512444</v>
      </c>
      <c r="I222" s="86">
        <v>1.2548673317144967</v>
      </c>
      <c r="J222" s="86">
        <v>2.4566844857170445</v>
      </c>
      <c r="K222" s="86">
        <v>0.39708301698092113</v>
      </c>
      <c r="L222" s="86">
        <v>-3.805016267317515</v>
      </c>
      <c r="M222" s="86">
        <v>1.2142876731372638</v>
      </c>
      <c r="N222" s="86">
        <v>-2.8901443219323433</v>
      </c>
      <c r="O222" s="86">
        <v>4.7895019908898187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</row>
    <row r="225" spans="1:15">
      <c r="A225" s="53"/>
      <c r="B225" s="97" t="s">
        <v>142</v>
      </c>
      <c r="C225" s="86">
        <v>-54.440512042275515</v>
      </c>
      <c r="D225" s="86">
        <v>-3.5892294206052782</v>
      </c>
      <c r="E225" s="86">
        <v>0.72613810766677034</v>
      </c>
      <c r="F225" s="86">
        <v>-2.4066465015183862</v>
      </c>
      <c r="G225" s="86">
        <v>-12.3378041218731</v>
      </c>
      <c r="H225" s="86">
        <v>23.105921312905508</v>
      </c>
      <c r="I225" s="86">
        <v>-14.07389908444685</v>
      </c>
      <c r="J225" s="86">
        <v>1.7305112942265453</v>
      </c>
      <c r="K225" s="86">
        <v>29.647518272170601</v>
      </c>
      <c r="L225" s="86">
        <v>-12.946445818444786</v>
      </c>
      <c r="M225" s="86">
        <v>-22.555182334050798</v>
      </c>
      <c r="N225" s="86">
        <v>-3.7005355875387167</v>
      </c>
      <c r="O225" s="86">
        <v>-70.840165923784014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</row>
    <row r="227" spans="1:15">
      <c r="A227" s="53"/>
      <c r="B227" s="98" t="s">
        <v>144</v>
      </c>
      <c r="C227" s="86">
        <v>4.6257486666666674E-2</v>
      </c>
      <c r="D227" s="86">
        <v>0.28756245666666669</v>
      </c>
      <c r="E227" s="86">
        <v>0.84322728000000002</v>
      </c>
      <c r="F227" s="86">
        <v>0.44954125333333333</v>
      </c>
      <c r="G227" s="86">
        <v>0.81855211333333322</v>
      </c>
      <c r="H227" s="86">
        <v>0.18544437999999999</v>
      </c>
      <c r="I227" s="86">
        <v>0.34766818000000005</v>
      </c>
      <c r="J227" s="86">
        <v>0.58577404666666666</v>
      </c>
      <c r="K227" s="86">
        <v>3.1706465033333338</v>
      </c>
      <c r="L227" s="86">
        <v>3.2716488966666661</v>
      </c>
      <c r="M227" s="86">
        <v>0.86881346999999998</v>
      </c>
      <c r="N227" s="86">
        <v>3.5081576166666668</v>
      </c>
      <c r="O227" s="86">
        <v>14.383293683333333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-50.405372543316695</v>
      </c>
      <c r="D229" s="100">
        <v>-28.357488033060783</v>
      </c>
      <c r="E229" s="100">
        <v>27.122127631715269</v>
      </c>
      <c r="F229" s="100">
        <v>-11.232555083018555</v>
      </c>
      <c r="G229" s="100">
        <v>19.763422843918129</v>
      </c>
      <c r="H229" s="100">
        <v>16.787557148377054</v>
      </c>
      <c r="I229" s="100">
        <v>-31.748632814456606</v>
      </c>
      <c r="J229" s="100">
        <v>47.52231041250851</v>
      </c>
      <c r="K229" s="100">
        <v>-25.532166168569457</v>
      </c>
      <c r="L229" s="100">
        <v>42.870115512348136</v>
      </c>
      <c r="M229" s="100">
        <v>-52.648407241999962</v>
      </c>
      <c r="N229" s="100">
        <v>61.179648500930334</v>
      </c>
      <c r="O229" s="100">
        <v>15.320560165375696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3" t="s">
        <v>410</v>
      </c>
      <c r="C231" s="423"/>
      <c r="D231" s="423"/>
      <c r="E231" s="423"/>
      <c r="F231" s="423"/>
      <c r="G231" s="423"/>
      <c r="H231" s="423"/>
      <c r="I231" s="423"/>
      <c r="J231" s="423"/>
      <c r="K231" s="423"/>
      <c r="L231" s="423"/>
      <c r="M231" s="423"/>
      <c r="N231" s="423"/>
      <c r="O231" s="423"/>
    </row>
    <row r="232" spans="1:15">
      <c r="A232" s="53"/>
      <c r="B232" s="423" t="s">
        <v>405</v>
      </c>
      <c r="C232" s="423"/>
      <c r="D232" s="423"/>
      <c r="E232" s="423"/>
      <c r="F232" s="423"/>
      <c r="G232" s="423"/>
      <c r="H232" s="423"/>
      <c r="I232" s="423"/>
      <c r="J232" s="423"/>
      <c r="K232" s="423"/>
      <c r="L232" s="423"/>
      <c r="M232" s="423"/>
      <c r="N232" s="423"/>
      <c r="O232" s="423"/>
    </row>
    <row r="233" spans="1:15">
      <c r="A233" s="53"/>
      <c r="B233" s="424" t="s">
        <v>95</v>
      </c>
      <c r="C233" s="424"/>
      <c r="D233" s="424"/>
      <c r="E233" s="424"/>
      <c r="F233" s="424"/>
      <c r="G233" s="424"/>
      <c r="H233" s="424"/>
      <c r="I233" s="424"/>
      <c r="J233" s="424"/>
      <c r="K233" s="424"/>
      <c r="L233" s="424"/>
      <c r="M233" s="424"/>
      <c r="N233" s="424"/>
      <c r="O233" s="424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5" t="s">
        <v>96</v>
      </c>
      <c r="C235" s="432" t="s">
        <v>406</v>
      </c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4"/>
      <c r="O235" s="430" t="s">
        <v>407</v>
      </c>
    </row>
    <row r="236" spans="1:15">
      <c r="A236" s="53"/>
      <c r="B236" s="426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1"/>
    </row>
    <row r="237" spans="1:15">
      <c r="A237" s="53"/>
      <c r="B237" s="63" t="s">
        <v>97</v>
      </c>
      <c r="C237" s="64">
        <v>29.010400335278057</v>
      </c>
      <c r="D237" s="64">
        <v>35.407432247231156</v>
      </c>
      <c r="E237" s="64">
        <v>36.386444091068199</v>
      </c>
      <c r="F237" s="64">
        <v>34.419320203474946</v>
      </c>
      <c r="G237" s="64">
        <v>40.947128048630461</v>
      </c>
      <c r="H237" s="64">
        <v>42.218037529524466</v>
      </c>
      <c r="I237" s="64">
        <v>43.866608035671995</v>
      </c>
      <c r="J237" s="64">
        <v>44.298195923284247</v>
      </c>
      <c r="K237" s="64">
        <v>44.362963259678395</v>
      </c>
      <c r="L237" s="64">
        <v>44.405531152075099</v>
      </c>
      <c r="M237" s="64">
        <v>41.283870016208347</v>
      </c>
      <c r="N237" s="64">
        <v>43.574625243402217</v>
      </c>
      <c r="O237" s="64">
        <v>480.1805560855276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28.295603800278766</v>
      </c>
      <c r="D239" s="68">
        <v>34.686141123659596</v>
      </c>
      <c r="E239" s="68">
        <v>35.482214833696432</v>
      </c>
      <c r="F239" s="68">
        <v>33.519320310900731</v>
      </c>
      <c r="G239" s="68">
        <v>40.083171329930167</v>
      </c>
      <c r="H239" s="68">
        <v>41.406377156265705</v>
      </c>
      <c r="I239" s="68">
        <v>42.899400283986168</v>
      </c>
      <c r="J239" s="68">
        <v>43.45592395135575</v>
      </c>
      <c r="K239" s="68">
        <v>43.496879999178027</v>
      </c>
      <c r="L239" s="68">
        <v>43.678591038223665</v>
      </c>
      <c r="M239" s="68">
        <v>40.777238582273384</v>
      </c>
      <c r="N239" s="68">
        <v>43.007624215534257</v>
      </c>
      <c r="O239" s="68">
        <v>470.78848662528264</v>
      </c>
    </row>
    <row r="240" spans="1:15">
      <c r="A240" s="53"/>
      <c r="B240" s="69" t="s">
        <v>99</v>
      </c>
      <c r="C240" s="70">
        <v>1.5371716443666721</v>
      </c>
      <c r="D240" s="70">
        <v>1.039864658768916</v>
      </c>
      <c r="E240" s="70">
        <v>1.6718283219428474</v>
      </c>
      <c r="F240" s="70">
        <v>1.3163674623058681</v>
      </c>
      <c r="G240" s="70">
        <v>1.8919247077175581</v>
      </c>
      <c r="H240" s="70">
        <v>1.9546664821707485</v>
      </c>
      <c r="I240" s="70">
        <v>0.72422950439502209</v>
      </c>
      <c r="J240" s="70">
        <v>0.71958858467575038</v>
      </c>
      <c r="K240" s="70">
        <v>0.34734714867826388</v>
      </c>
      <c r="L240" s="70">
        <v>0.27059404028276007</v>
      </c>
      <c r="M240" s="70">
        <v>0.27092494363707958</v>
      </c>
      <c r="N240" s="70">
        <v>0.28632237647528064</v>
      </c>
      <c r="O240" s="70">
        <v>12.030829875416769</v>
      </c>
    </row>
    <row r="241" spans="1:15">
      <c r="A241" s="53"/>
      <c r="B241" s="69" t="s">
        <v>100</v>
      </c>
      <c r="C241" s="70">
        <v>0</v>
      </c>
      <c r="D241" s="70">
        <v>0.24289765691452359</v>
      </c>
      <c r="E241" s="70">
        <v>4.2449894864030795E-6</v>
      </c>
      <c r="F241" s="70">
        <v>0</v>
      </c>
      <c r="G241" s="70">
        <v>0</v>
      </c>
      <c r="H241" s="70">
        <v>0</v>
      </c>
      <c r="I241" s="70">
        <v>1.9634692348458545E-5</v>
      </c>
      <c r="J241" s="70">
        <v>0</v>
      </c>
      <c r="K241" s="70">
        <v>0</v>
      </c>
      <c r="L241" s="70">
        <v>0</v>
      </c>
      <c r="M241" s="70">
        <v>0</v>
      </c>
      <c r="N241" s="70">
        <v>2.4734588718066643E-6</v>
      </c>
      <c r="O241" s="70">
        <v>0.24292401005523023</v>
      </c>
    </row>
    <row r="242" spans="1:15">
      <c r="A242" s="53"/>
      <c r="B242" s="69" t="s">
        <v>101</v>
      </c>
      <c r="C242" s="70">
        <v>1.2554571023955348</v>
      </c>
      <c r="D242" s="70">
        <v>6.4651616123175319</v>
      </c>
      <c r="E242" s="70">
        <v>5.7732535692709055</v>
      </c>
      <c r="F242" s="70">
        <v>4.7806604149570022</v>
      </c>
      <c r="G242" s="70">
        <v>6.3728856038696247</v>
      </c>
      <c r="H242" s="70">
        <v>6.0285667107299172</v>
      </c>
      <c r="I242" s="70">
        <v>7.068031815573546</v>
      </c>
      <c r="J242" s="70">
        <v>6.0103853105331249</v>
      </c>
      <c r="K242" s="70">
        <v>6.1701211832756337</v>
      </c>
      <c r="L242" s="70">
        <v>5.9287321799570414</v>
      </c>
      <c r="M242" s="70">
        <v>5.8753516474822121</v>
      </c>
      <c r="N242" s="70">
        <v>7.6120637143385883</v>
      </c>
      <c r="O242" s="70">
        <v>69.340670864700655</v>
      </c>
    </row>
    <row r="243" spans="1:15">
      <c r="A243" s="53"/>
      <c r="B243" s="69" t="s">
        <v>102</v>
      </c>
      <c r="C243" s="70">
        <v>1.0703936013597866</v>
      </c>
      <c r="D243" s="70">
        <v>0.91829526680884266</v>
      </c>
      <c r="E243" s="70">
        <v>1.142505917730877</v>
      </c>
      <c r="F243" s="70">
        <v>1.1152285094989396</v>
      </c>
      <c r="G243" s="70">
        <v>1.12942046230153</v>
      </c>
      <c r="H243" s="70">
        <v>1.2748774022805005</v>
      </c>
      <c r="I243" s="70">
        <v>1.3196977915242778</v>
      </c>
      <c r="J243" s="70">
        <v>1.3526362887853189</v>
      </c>
      <c r="K243" s="70">
        <v>1.3759992498734221</v>
      </c>
      <c r="L243" s="70">
        <v>1.3724971777647454</v>
      </c>
      <c r="M243" s="70">
        <v>1.337322992958069</v>
      </c>
      <c r="N243" s="70">
        <v>1.2703027185230034</v>
      </c>
      <c r="O243" s="70">
        <v>14.679177379409312</v>
      </c>
    </row>
    <row r="244" spans="1:15">
      <c r="A244" s="53"/>
      <c r="B244" s="69" t="s">
        <v>103</v>
      </c>
      <c r="C244" s="70">
        <v>9.2980667037276543</v>
      </c>
      <c r="D244" s="70">
        <v>9.339782472206128</v>
      </c>
      <c r="E244" s="70">
        <v>9.6098816375811644</v>
      </c>
      <c r="F244" s="70">
        <v>10.051373285942802</v>
      </c>
      <c r="G244" s="70">
        <v>11.794511199822137</v>
      </c>
      <c r="H244" s="70">
        <v>12.384865664667153</v>
      </c>
      <c r="I244" s="70">
        <v>12.688697071690944</v>
      </c>
      <c r="J244" s="70">
        <v>14.025113257122282</v>
      </c>
      <c r="K244" s="70">
        <v>14.497934163734977</v>
      </c>
      <c r="L244" s="70">
        <v>14.18114365001693</v>
      </c>
      <c r="M244" s="70">
        <v>13.197563920038828</v>
      </c>
      <c r="N244" s="70">
        <v>13.608805851894303</v>
      </c>
      <c r="O244" s="70">
        <v>144.67773887844533</v>
      </c>
    </row>
    <row r="245" spans="1:15">
      <c r="A245" s="53"/>
      <c r="B245" s="69" t="s">
        <v>104</v>
      </c>
      <c r="C245" s="70">
        <v>15.134514748429119</v>
      </c>
      <c r="D245" s="70">
        <v>16.680139456643651</v>
      </c>
      <c r="E245" s="70">
        <v>17.284741142181147</v>
      </c>
      <c r="F245" s="70">
        <v>16.255690638196121</v>
      </c>
      <c r="G245" s="70">
        <v>18.89442935621932</v>
      </c>
      <c r="H245" s="70">
        <v>19.763400896417387</v>
      </c>
      <c r="I245" s="70">
        <v>21.098724466110031</v>
      </c>
      <c r="J245" s="70">
        <v>21.348200510239273</v>
      </c>
      <c r="K245" s="70">
        <v>21.105478253615729</v>
      </c>
      <c r="L245" s="70">
        <v>21.92562399020219</v>
      </c>
      <c r="M245" s="70">
        <v>20.096075078157195</v>
      </c>
      <c r="N245" s="70">
        <v>20.230127080844209</v>
      </c>
      <c r="O245" s="70">
        <v>229.81714561725533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0.71479653499929108</v>
      </c>
      <c r="D247" s="68">
        <v>0.72129112357156311</v>
      </c>
      <c r="E247" s="68">
        <v>0.90422925737176396</v>
      </c>
      <c r="F247" s="68">
        <v>0.89999989257421542</v>
      </c>
      <c r="G247" s="68">
        <v>0.86395671870029211</v>
      </c>
      <c r="H247" s="68">
        <v>0.81166037325875917</v>
      </c>
      <c r="I247" s="68">
        <v>0.96720775168582451</v>
      </c>
      <c r="J247" s="68">
        <v>0.84227197192849601</v>
      </c>
      <c r="K247" s="68">
        <v>0.86608326050037077</v>
      </c>
      <c r="L247" s="68">
        <v>0.72694011385143065</v>
      </c>
      <c r="M247" s="68">
        <v>0.50663143393496513</v>
      </c>
      <c r="N247" s="68">
        <v>0.56700102786795992</v>
      </c>
      <c r="O247" s="68">
        <v>9.3920694602449331</v>
      </c>
    </row>
    <row r="248" spans="1:15">
      <c r="A248" s="53"/>
      <c r="B248" s="69" t="s">
        <v>106</v>
      </c>
      <c r="C248" s="70">
        <v>0.65305928766820098</v>
      </c>
      <c r="D248" s="70">
        <v>0.69705770171579717</v>
      </c>
      <c r="E248" s="70">
        <v>0.84153381205426059</v>
      </c>
      <c r="F248" s="70">
        <v>0.7951875657824421</v>
      </c>
      <c r="G248" s="70">
        <v>0.79060928218179716</v>
      </c>
      <c r="H248" s="70">
        <v>0.75095002463784188</v>
      </c>
      <c r="I248" s="70">
        <v>0.82132070210705221</v>
      </c>
      <c r="J248" s="70">
        <v>0.79044338350344401</v>
      </c>
      <c r="K248" s="70">
        <v>0.82412247838832076</v>
      </c>
      <c r="L248" s="70">
        <v>0.58986825572725976</v>
      </c>
      <c r="M248" s="70">
        <v>0.4607871347856744</v>
      </c>
      <c r="N248" s="70">
        <v>0.50581057243315974</v>
      </c>
      <c r="O248" s="70">
        <v>8.5207502009852512</v>
      </c>
    </row>
    <row r="249" spans="1:15">
      <c r="A249" s="53"/>
      <c r="B249" s="69" t="s">
        <v>107</v>
      </c>
      <c r="C249" s="70">
        <v>6.1737247331090074E-2</v>
      </c>
      <c r="D249" s="70">
        <v>2.4233421855765963E-2</v>
      </c>
      <c r="E249" s="70">
        <v>6.2695445317503373E-2</v>
      </c>
      <c r="F249" s="70">
        <v>0.10481232679177332</v>
      </c>
      <c r="G249" s="70">
        <v>7.3347436518494957E-2</v>
      </c>
      <c r="H249" s="70">
        <v>6.0710348620917252E-2</v>
      </c>
      <c r="I249" s="70">
        <v>0.14588704957877233</v>
      </c>
      <c r="J249" s="70">
        <v>5.1828588425052023E-2</v>
      </c>
      <c r="K249" s="70">
        <v>4.1960782112050045E-2</v>
      </c>
      <c r="L249" s="70">
        <v>0.13707185812417094</v>
      </c>
      <c r="M249" s="70">
        <v>4.5844299149290772E-2</v>
      </c>
      <c r="N249" s="70">
        <v>6.1190455434800173E-2</v>
      </c>
      <c r="O249" s="70">
        <v>0.87131925925968112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71.162962517550767</v>
      </c>
      <c r="D251" s="79">
        <v>72.106412194392817</v>
      </c>
      <c r="E251" s="79">
        <v>64.324219664357386</v>
      </c>
      <c r="F251" s="79">
        <v>85.905773025468108</v>
      </c>
      <c r="G251" s="79">
        <v>81.241687483680508</v>
      </c>
      <c r="H251" s="79">
        <v>100.73306680313604</v>
      </c>
      <c r="I251" s="79">
        <v>112.7178663653972</v>
      </c>
      <c r="J251" s="79">
        <v>97.902780396485781</v>
      </c>
      <c r="K251" s="79">
        <v>108.12563001725167</v>
      </c>
      <c r="L251" s="79">
        <v>97.149048220933167</v>
      </c>
      <c r="M251" s="79">
        <v>98.745220162235839</v>
      </c>
      <c r="N251" s="79">
        <v>90.546085791036887</v>
      </c>
      <c r="O251" s="79">
        <v>1080.6607526419261</v>
      </c>
    </row>
    <row r="252" spans="1:15">
      <c r="A252" s="53"/>
      <c r="B252" s="80" t="s">
        <v>109</v>
      </c>
      <c r="C252" s="81">
        <v>65.7073848813137</v>
      </c>
      <c r="D252" s="81">
        <v>65.681250371141871</v>
      </c>
      <c r="E252" s="81">
        <v>57.133334601422661</v>
      </c>
      <c r="F252" s="81">
        <v>77.524181696458726</v>
      </c>
      <c r="G252" s="81">
        <v>72.473312723104158</v>
      </c>
      <c r="H252" s="81">
        <v>92.22532794383055</v>
      </c>
      <c r="I252" s="81">
        <v>102.79297636915182</v>
      </c>
      <c r="J252" s="81">
        <v>87.883706025381684</v>
      </c>
      <c r="K252" s="81">
        <v>99.364093969395114</v>
      </c>
      <c r="L252" s="81">
        <v>87.02437163037402</v>
      </c>
      <c r="M252" s="81">
        <v>89.673475513535621</v>
      </c>
      <c r="N252" s="81">
        <v>78.867339744015055</v>
      </c>
      <c r="O252" s="81">
        <v>976.35075546912492</v>
      </c>
    </row>
    <row r="253" spans="1:15">
      <c r="A253" s="53"/>
      <c r="B253" s="69" t="s">
        <v>110</v>
      </c>
      <c r="C253" s="70">
        <v>31.512542662781463</v>
      </c>
      <c r="D253" s="70">
        <v>27.383870341840009</v>
      </c>
      <c r="E253" s="70">
        <v>21.840804454890353</v>
      </c>
      <c r="F253" s="70">
        <v>39.110700037884399</v>
      </c>
      <c r="G253" s="70">
        <v>41.303431719322511</v>
      </c>
      <c r="H253" s="70">
        <v>56.251351907499931</v>
      </c>
      <c r="I253" s="70">
        <v>55.785971031480521</v>
      </c>
      <c r="J253" s="70">
        <v>40.098525647711632</v>
      </c>
      <c r="K253" s="70">
        <v>43.038969248753205</v>
      </c>
      <c r="L253" s="70">
        <v>40.943178357016045</v>
      </c>
      <c r="M253" s="70">
        <v>44.082431783918551</v>
      </c>
      <c r="N253" s="70">
        <v>38.693064144153354</v>
      </c>
      <c r="O253" s="70">
        <v>480.04484133725197</v>
      </c>
    </row>
    <row r="254" spans="1:15">
      <c r="A254" s="53"/>
      <c r="B254" s="69" t="s">
        <v>111</v>
      </c>
      <c r="C254" s="70">
        <v>10.84460638781381</v>
      </c>
      <c r="D254" s="70">
        <v>8.5244635965366662</v>
      </c>
      <c r="E254" s="70">
        <v>7.9991080935561776</v>
      </c>
      <c r="F254" s="70">
        <v>11.421885429049748</v>
      </c>
      <c r="G254" s="70">
        <v>11.620055858572167</v>
      </c>
      <c r="H254" s="70">
        <v>13.969091022853799</v>
      </c>
      <c r="I254" s="70">
        <v>14.858082883498099</v>
      </c>
      <c r="J254" s="70">
        <v>14.2199004130335</v>
      </c>
      <c r="K254" s="70">
        <v>13.931991788963977</v>
      </c>
      <c r="L254" s="70">
        <v>14.50800057690978</v>
      </c>
      <c r="M254" s="70">
        <v>11.359745363022117</v>
      </c>
      <c r="N254" s="70">
        <v>10.043316767853874</v>
      </c>
      <c r="O254" s="70">
        <v>143.3002481816637</v>
      </c>
    </row>
    <row r="255" spans="1:15">
      <c r="A255" s="53"/>
      <c r="B255" s="69" t="s">
        <v>112</v>
      </c>
      <c r="C255" s="70">
        <v>5.477131053734233</v>
      </c>
      <c r="D255" s="70">
        <v>5.9910938596439678</v>
      </c>
      <c r="E255" s="70">
        <v>5.4596384962539775</v>
      </c>
      <c r="F255" s="70">
        <v>7.377969568330486</v>
      </c>
      <c r="G255" s="70">
        <v>5.3297529565714186</v>
      </c>
      <c r="H255" s="70">
        <v>5.5496255334977702</v>
      </c>
      <c r="I255" s="70">
        <v>5.497765440755364</v>
      </c>
      <c r="J255" s="70">
        <v>6.7173959313199454</v>
      </c>
      <c r="K255" s="70">
        <v>6.8653058348044329</v>
      </c>
      <c r="L255" s="70">
        <v>7.1483442232996897</v>
      </c>
      <c r="M255" s="70">
        <v>7.0397491264148453</v>
      </c>
      <c r="N255" s="70">
        <v>6.9769010425439681</v>
      </c>
      <c r="O255" s="70">
        <v>75.430673067170105</v>
      </c>
    </row>
    <row r="256" spans="1:15">
      <c r="A256" s="53"/>
      <c r="B256" s="69" t="s">
        <v>113</v>
      </c>
      <c r="C256" s="70">
        <v>1.1187329886717861</v>
      </c>
      <c r="D256" s="70">
        <v>1.2073309698381938</v>
      </c>
      <c r="E256" s="70">
        <v>1.2292014578290316</v>
      </c>
      <c r="F256" s="70">
        <v>2.2062527959546272</v>
      </c>
      <c r="G256" s="70">
        <v>2.6440451433148366</v>
      </c>
      <c r="H256" s="70">
        <v>2.082281130158314</v>
      </c>
      <c r="I256" s="70">
        <v>2.3556674830589452</v>
      </c>
      <c r="J256" s="70">
        <v>1.946873716207574</v>
      </c>
      <c r="K256" s="70">
        <v>1.6991167415999957</v>
      </c>
      <c r="L256" s="70">
        <v>1.6349720404148949</v>
      </c>
      <c r="M256" s="70">
        <v>1.7972037793992184</v>
      </c>
      <c r="N256" s="70">
        <v>1.1611299814585689</v>
      </c>
      <c r="O256" s="70">
        <v>21.082808227905982</v>
      </c>
    </row>
    <row r="257" spans="1:15">
      <c r="A257" s="53"/>
      <c r="B257" s="69" t="s">
        <v>353</v>
      </c>
      <c r="C257" s="70">
        <v>16.754371788312405</v>
      </c>
      <c r="D257" s="70">
        <v>22.574491603283036</v>
      </c>
      <c r="E257" s="70">
        <v>20.604582098893122</v>
      </c>
      <c r="F257" s="70">
        <v>17.40737386523946</v>
      </c>
      <c r="G257" s="70">
        <v>11.576027045323235</v>
      </c>
      <c r="H257" s="70">
        <v>14.372978349820746</v>
      </c>
      <c r="I257" s="70">
        <v>24.295489530358882</v>
      </c>
      <c r="J257" s="70">
        <v>24.901010317109034</v>
      </c>
      <c r="K257" s="70">
        <v>33.8287103552735</v>
      </c>
      <c r="L257" s="70">
        <v>22.7898764327336</v>
      </c>
      <c r="M257" s="70">
        <v>25.394345460780894</v>
      </c>
      <c r="N257" s="70">
        <v>21.992927808005291</v>
      </c>
      <c r="O257" s="70">
        <v>256.4921846551332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>
        <v>0</v>
      </c>
      <c r="L258" s="70">
        <v>0</v>
      </c>
      <c r="M258" s="70">
        <v>0</v>
      </c>
      <c r="N258" s="70">
        <v>0</v>
      </c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5.4398661742684924</v>
      </c>
      <c r="D260" s="81">
        <v>6.4089837126942228</v>
      </c>
      <c r="E260" s="81">
        <v>7.1454664029347352</v>
      </c>
      <c r="F260" s="81">
        <v>8.3403791800496023</v>
      </c>
      <c r="G260" s="81">
        <v>8.7371829283194025</v>
      </c>
      <c r="H260" s="81">
        <v>8.5070580696659981</v>
      </c>
      <c r="I260" s="81">
        <v>9.8872463429030901</v>
      </c>
      <c r="J260" s="81">
        <v>9.7589754626768173</v>
      </c>
      <c r="K260" s="81">
        <v>8.6164123624223024</v>
      </c>
      <c r="L260" s="81">
        <v>10.119876153730882</v>
      </c>
      <c r="M260" s="81">
        <v>9.0699819787002181</v>
      </c>
      <c r="N260" s="81">
        <v>11.570332073397065</v>
      </c>
      <c r="O260" s="81">
        <v>103.60176084176283</v>
      </c>
    </row>
    <row r="261" spans="1:15">
      <c r="A261" s="53"/>
      <c r="B261" s="69" t="s">
        <v>266</v>
      </c>
      <c r="C261" s="70">
        <v>4.3582971106261867</v>
      </c>
      <c r="D261" s="70">
        <v>5.4707200605451174</v>
      </c>
      <c r="E261" s="70">
        <v>5.6028701744041536</v>
      </c>
      <c r="F261" s="70">
        <v>6.7352879174071445</v>
      </c>
      <c r="G261" s="70">
        <v>7.5502728947349391</v>
      </c>
      <c r="H261" s="70">
        <v>7.1003273203664952</v>
      </c>
      <c r="I261" s="70">
        <v>8.4063055439410839</v>
      </c>
      <c r="J261" s="70">
        <v>8.3006295996228445</v>
      </c>
      <c r="K261" s="70">
        <v>6.6481643427377852</v>
      </c>
      <c r="L261" s="70">
        <v>8.4515228348525238</v>
      </c>
      <c r="M261" s="70">
        <v>7.5262204849683609</v>
      </c>
      <c r="N261" s="70">
        <v>10.116784719784256</v>
      </c>
      <c r="O261" s="70">
        <v>86.267403003990879</v>
      </c>
    </row>
    <row r="262" spans="1:15">
      <c r="A262" s="53"/>
      <c r="B262" s="69" t="s">
        <v>115</v>
      </c>
      <c r="C262" s="70">
        <v>2.1530700822719364</v>
      </c>
      <c r="D262" s="70">
        <v>2.4304191904071741</v>
      </c>
      <c r="E262" s="70">
        <v>2.3692953631318363</v>
      </c>
      <c r="F262" s="70">
        <v>2.2421519150955871</v>
      </c>
      <c r="G262" s="70">
        <v>2.3169565730109611</v>
      </c>
      <c r="H262" s="70">
        <v>2.2662327797849691</v>
      </c>
      <c r="I262" s="70">
        <v>2.4759701222565376</v>
      </c>
      <c r="J262" s="70">
        <v>2.722201103816678</v>
      </c>
      <c r="K262" s="70">
        <v>2.8176656692380844</v>
      </c>
      <c r="L262" s="70">
        <v>2.6569151053874993</v>
      </c>
      <c r="M262" s="70">
        <v>2.47483475380713</v>
      </c>
      <c r="N262" s="70">
        <v>4.3636547901593445</v>
      </c>
      <c r="O262" s="70">
        <v>31.289367448367742</v>
      </c>
    </row>
    <row r="263" spans="1:15">
      <c r="A263" s="53"/>
      <c r="B263" s="69" t="s">
        <v>116</v>
      </c>
      <c r="C263" s="70">
        <v>1.6513824617949044</v>
      </c>
      <c r="D263" s="70">
        <v>2.5071861339706007</v>
      </c>
      <c r="E263" s="70">
        <v>2.4511655983134704</v>
      </c>
      <c r="F263" s="70">
        <v>3.8782270091610833</v>
      </c>
      <c r="G263" s="70">
        <v>4.6900336511626222</v>
      </c>
      <c r="H263" s="70">
        <v>4.274748419086964</v>
      </c>
      <c r="I263" s="70">
        <v>5.1830030401491207</v>
      </c>
      <c r="J263" s="70">
        <v>4.8976950210387802</v>
      </c>
      <c r="K263" s="70">
        <v>3.3596569427344223</v>
      </c>
      <c r="L263" s="70">
        <v>5.2760044874558067</v>
      </c>
      <c r="M263" s="70">
        <v>4.5729651560854547</v>
      </c>
      <c r="N263" s="70">
        <v>5.1982098223285034</v>
      </c>
      <c r="O263" s="70">
        <v>47.940277743281733</v>
      </c>
    </row>
    <row r="264" spans="1:15">
      <c r="A264" s="53"/>
      <c r="B264" s="69" t="s">
        <v>117</v>
      </c>
      <c r="C264" s="70">
        <v>0.3215815413797754</v>
      </c>
      <c r="D264" s="70">
        <v>0.26065364811628605</v>
      </c>
      <c r="E264" s="70">
        <v>0.50443542746525249</v>
      </c>
      <c r="F264" s="70">
        <v>0.28875703530196067</v>
      </c>
      <c r="G264" s="70">
        <v>0.21638722940827718</v>
      </c>
      <c r="H264" s="70">
        <v>0.28939616995201534</v>
      </c>
      <c r="I264" s="70">
        <v>0.34914715100235744</v>
      </c>
      <c r="J264" s="70">
        <v>0.29751235450575103</v>
      </c>
      <c r="K264" s="70">
        <v>0.14589473229916131</v>
      </c>
      <c r="L264" s="70">
        <v>0.21472026163258587</v>
      </c>
      <c r="M264" s="70">
        <v>0.16556245670906478</v>
      </c>
      <c r="N264" s="70">
        <v>0.18409213459123339</v>
      </c>
      <c r="O264" s="70">
        <v>3.2381401423637213</v>
      </c>
    </row>
    <row r="265" spans="1:15">
      <c r="A265" s="53"/>
      <c r="B265" s="69" t="s">
        <v>120</v>
      </c>
      <c r="C265" s="70">
        <v>0.23226302517957001</v>
      </c>
      <c r="D265" s="70">
        <v>0.27246108805105651</v>
      </c>
      <c r="E265" s="70">
        <v>0.27797378549359475</v>
      </c>
      <c r="F265" s="70">
        <v>0.32615195784851336</v>
      </c>
      <c r="G265" s="70">
        <v>0.32689544115307861</v>
      </c>
      <c r="H265" s="70">
        <v>0.26994995154254714</v>
      </c>
      <c r="I265" s="70">
        <v>0.39818523053306776</v>
      </c>
      <c r="J265" s="70">
        <v>0.38322112026163446</v>
      </c>
      <c r="K265" s="70">
        <v>0.32494699846611724</v>
      </c>
      <c r="L265" s="70">
        <v>0.30388298037663103</v>
      </c>
      <c r="M265" s="70">
        <v>0.31285811836671151</v>
      </c>
      <c r="N265" s="70">
        <v>0.37082797270517376</v>
      </c>
      <c r="O265" s="70">
        <v>3.799617669977696</v>
      </c>
    </row>
    <row r="266" spans="1:15">
      <c r="A266" s="53"/>
      <c r="B266" s="69" t="s">
        <v>267</v>
      </c>
      <c r="C266" s="70">
        <v>1.0815690636423057</v>
      </c>
      <c r="D266" s="70">
        <v>0.93826365214910501</v>
      </c>
      <c r="E266" s="70">
        <v>1.5425962285305816</v>
      </c>
      <c r="F266" s="70">
        <v>1.6050912626424569</v>
      </c>
      <c r="G266" s="70">
        <v>1.1869100335844638</v>
      </c>
      <c r="H266" s="70">
        <v>1.4067307492995036</v>
      </c>
      <c r="I266" s="70">
        <v>1.4809407989620071</v>
      </c>
      <c r="J266" s="70">
        <v>1.4583458630539734</v>
      </c>
      <c r="K266" s="70">
        <v>1.9682480196845171</v>
      </c>
      <c r="L266" s="70">
        <v>1.6683533188783581</v>
      </c>
      <c r="M266" s="70">
        <v>1.5437614937318571</v>
      </c>
      <c r="N266" s="70">
        <v>1.4535473536128094</v>
      </c>
      <c r="O266" s="70">
        <v>17.33435783777194</v>
      </c>
    </row>
    <row r="267" spans="1:15">
      <c r="A267" s="53"/>
      <c r="B267" s="69" t="s">
        <v>118</v>
      </c>
      <c r="C267" s="70">
        <v>0.28374914892292585</v>
      </c>
      <c r="D267" s="70">
        <v>8.4052930309716986E-2</v>
      </c>
      <c r="E267" s="70">
        <v>0.47195374271350582</v>
      </c>
      <c r="F267" s="70">
        <v>0.33060522111052537</v>
      </c>
      <c r="G267" s="70">
        <v>0.41956257284466547</v>
      </c>
      <c r="H267" s="70">
        <v>0.27967463065965775</v>
      </c>
      <c r="I267" s="70">
        <v>0.26668529814879116</v>
      </c>
      <c r="J267" s="70">
        <v>0.1887027882182836</v>
      </c>
      <c r="K267" s="70">
        <v>0.42346215457278286</v>
      </c>
      <c r="L267" s="70">
        <v>0.33808427836434307</v>
      </c>
      <c r="M267" s="70">
        <v>0.2683679671803888</v>
      </c>
      <c r="N267" s="70">
        <v>0.27596525227771296</v>
      </c>
      <c r="O267" s="70">
        <v>3.6308659853232994</v>
      </c>
    </row>
    <row r="268" spans="1:15">
      <c r="A268" s="53"/>
      <c r="B268" s="69" t="s">
        <v>119</v>
      </c>
      <c r="C268" s="70">
        <v>0.79781991471937974</v>
      </c>
      <c r="D268" s="70">
        <v>0.85421072183938807</v>
      </c>
      <c r="E268" s="70">
        <v>1.0706424858170758</v>
      </c>
      <c r="F268" s="70">
        <v>1.2744860415319317</v>
      </c>
      <c r="G268" s="70">
        <v>0.7673474607397982</v>
      </c>
      <c r="H268" s="70">
        <v>1.1270561186398458</v>
      </c>
      <c r="I268" s="70">
        <v>1.2142555008132161</v>
      </c>
      <c r="J268" s="70">
        <v>1.2696430748356897</v>
      </c>
      <c r="K268" s="70">
        <v>1.5447858651117343</v>
      </c>
      <c r="L268" s="70">
        <v>1.3302690405140152</v>
      </c>
      <c r="M268" s="70">
        <v>1.2753935265514682</v>
      </c>
      <c r="N268" s="70">
        <v>1.1775821013350964</v>
      </c>
      <c r="O268" s="70">
        <v>13.703491852448639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1.5711461968579601E-2</v>
      </c>
      <c r="D270" s="85">
        <v>1.6178110556722979E-2</v>
      </c>
      <c r="E270" s="85">
        <v>4.541866E-2</v>
      </c>
      <c r="F270" s="85">
        <v>4.1212148959769053E-2</v>
      </c>
      <c r="G270" s="85">
        <v>3.1191832256948802E-2</v>
      </c>
      <c r="H270" s="85">
        <v>6.80789639487073E-4</v>
      </c>
      <c r="I270" s="85">
        <v>3.7643653342302699E-2</v>
      </c>
      <c r="J270" s="85">
        <v>0.2600989084272794</v>
      </c>
      <c r="K270" s="85">
        <v>0.14512368543424381</v>
      </c>
      <c r="L270" s="85">
        <v>4.8004368282661379E-3</v>
      </c>
      <c r="M270" s="85">
        <v>1.76267E-3</v>
      </c>
      <c r="N270" s="85">
        <v>0.10841397362476114</v>
      </c>
      <c r="O270" s="85">
        <v>0.70823633103836059</v>
      </c>
    </row>
    <row r="271" spans="1:15">
      <c r="A271" s="53"/>
      <c r="B271" s="69" t="s">
        <v>73</v>
      </c>
      <c r="C271" s="86">
        <v>1.5711461968579601E-2</v>
      </c>
      <c r="D271" s="86">
        <v>1.6178110556722979E-2</v>
      </c>
      <c r="E271" s="86">
        <v>4.541866E-2</v>
      </c>
      <c r="F271" s="86">
        <v>4.1212148959769053E-2</v>
      </c>
      <c r="G271" s="86">
        <v>3.1191832256948802E-2</v>
      </c>
      <c r="H271" s="86">
        <v>6.80789639487073E-4</v>
      </c>
      <c r="I271" s="86">
        <v>3.7643653342302699E-2</v>
      </c>
      <c r="J271" s="86">
        <v>0.2600989084272794</v>
      </c>
      <c r="K271" s="86">
        <v>0.14512368543424381</v>
      </c>
      <c r="L271" s="86">
        <v>4.8004368282661379E-3</v>
      </c>
      <c r="M271" s="86">
        <v>1.76267E-3</v>
      </c>
      <c r="N271" s="86">
        <v>0.10841397362476114</v>
      </c>
      <c r="O271" s="86">
        <v>0.70823633103836059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  <c r="J272" s="86">
        <v>0.13652887203559239</v>
      </c>
      <c r="K272" s="86">
        <v>9.816269133832671E-2</v>
      </c>
      <c r="L272" s="86">
        <v>0</v>
      </c>
      <c r="M272" s="86">
        <v>0</v>
      </c>
      <c r="N272" s="86">
        <v>0</v>
      </c>
      <c r="O272" s="86">
        <v>0.23469156337391911</v>
      </c>
    </row>
    <row r="273" spans="1:15" outlineLevel="1">
      <c r="A273" s="53"/>
      <c r="B273" s="72" t="s">
        <v>123</v>
      </c>
      <c r="C273" s="86">
        <v>1.5711461968579601E-2</v>
      </c>
      <c r="D273" s="86">
        <v>1.6178110556722979E-2</v>
      </c>
      <c r="E273" s="86">
        <v>4.541866E-2</v>
      </c>
      <c r="F273" s="86">
        <v>4.1212148959769053E-2</v>
      </c>
      <c r="G273" s="86">
        <v>3.1191832256948802E-2</v>
      </c>
      <c r="H273" s="86">
        <v>6.80789639487073E-4</v>
      </c>
      <c r="I273" s="86">
        <v>3.7643653342302699E-2</v>
      </c>
      <c r="J273" s="86">
        <v>0.123570036391687</v>
      </c>
      <c r="K273" s="86">
        <v>4.69609940959171E-2</v>
      </c>
      <c r="L273" s="86">
        <v>4.8004368282661379E-3</v>
      </c>
      <c r="M273" s="86">
        <v>1.76267E-3</v>
      </c>
      <c r="N273" s="86">
        <v>0.10841397362476114</v>
      </c>
      <c r="O273" s="86">
        <v>0.47354476766444159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-37.411781081034931</v>
      </c>
      <c r="D276" s="89">
        <v>-30.995109247482276</v>
      </c>
      <c r="E276" s="89">
        <v>-21.651119767726229</v>
      </c>
      <c r="F276" s="89">
        <v>-44.004861385557994</v>
      </c>
      <c r="G276" s="89">
        <v>-32.390141393173991</v>
      </c>
      <c r="H276" s="89">
        <v>-50.818950787564845</v>
      </c>
      <c r="I276" s="89">
        <v>-59.893576085165648</v>
      </c>
      <c r="J276" s="89">
        <v>-44.427782074025934</v>
      </c>
      <c r="K276" s="89">
        <v>-55.867213970217087</v>
      </c>
      <c r="L276" s="89">
        <v>-43.345780592150355</v>
      </c>
      <c r="M276" s="89">
        <v>-48.896236931262237</v>
      </c>
      <c r="N276" s="89">
        <v>-35.859715528480798</v>
      </c>
      <c r="O276" s="89">
        <v>-505.56226884384228</v>
      </c>
    </row>
    <row r="277" spans="1:15">
      <c r="A277" s="53"/>
      <c r="B277" s="88" t="s">
        <v>126</v>
      </c>
      <c r="C277" s="89">
        <v>-42.15256218227271</v>
      </c>
      <c r="D277" s="89">
        <v>-36.698979947161661</v>
      </c>
      <c r="E277" s="89">
        <v>-27.937775573289187</v>
      </c>
      <c r="F277" s="89">
        <v>-51.486452821993161</v>
      </c>
      <c r="G277" s="89">
        <v>-40.294559435050047</v>
      </c>
      <c r="H277" s="89">
        <v>-58.515029273611574</v>
      </c>
      <c r="I277" s="89">
        <v>-68.851258329725198</v>
      </c>
      <c r="J277" s="89">
        <v>-53.604584473201534</v>
      </c>
      <c r="K277" s="89">
        <v>-63.762666757573271</v>
      </c>
      <c r="L277" s="89">
        <v>-52.743517068858068</v>
      </c>
      <c r="M277" s="89">
        <v>-57.461350146027492</v>
      </c>
      <c r="N277" s="89">
        <v>-46.97146054763467</v>
      </c>
      <c r="O277" s="89">
        <v>-600.4801965563986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2.7398330051414543</v>
      </c>
      <c r="D279" s="79">
        <v>3.9963411537410414</v>
      </c>
      <c r="E279" s="79">
        <v>3.5296920202347462</v>
      </c>
      <c r="F279" s="79">
        <v>4.3070589604027285</v>
      </c>
      <c r="G279" s="79">
        <v>2.8136246992529657</v>
      </c>
      <c r="H279" s="79">
        <v>2.8191922824902949</v>
      </c>
      <c r="I279" s="79">
        <v>3.5959473661376986</v>
      </c>
      <c r="J279" s="79">
        <v>2.8614235708726223</v>
      </c>
      <c r="K279" s="79">
        <v>4.2811838456364368</v>
      </c>
      <c r="L279" s="79">
        <v>5.8741066465350356</v>
      </c>
      <c r="M279" s="79">
        <v>5.2250364067768285</v>
      </c>
      <c r="N279" s="79">
        <v>11.732689651932148</v>
      </c>
      <c r="O279" s="79">
        <v>53.776129609153998</v>
      </c>
    </row>
    <row r="280" spans="1:15">
      <c r="A280" s="53"/>
      <c r="B280" s="69" t="s">
        <v>128</v>
      </c>
      <c r="C280" s="86">
        <v>2.6801787737366123</v>
      </c>
      <c r="D280" s="86">
        <v>3.6642537518425051</v>
      </c>
      <c r="E280" s="86">
        <v>2.1244440244851601</v>
      </c>
      <c r="F280" s="86">
        <v>4.2502481464976114</v>
      </c>
      <c r="G280" s="86">
        <v>2.4043158089192236</v>
      </c>
      <c r="H280" s="86">
        <v>2.3423066954926388</v>
      </c>
      <c r="I280" s="86">
        <v>2.2091555172602839</v>
      </c>
      <c r="J280" s="86">
        <v>2.1911983029769826</v>
      </c>
      <c r="K280" s="86">
        <v>2.7477712607170948</v>
      </c>
      <c r="L280" s="86">
        <v>4.9290422295566003</v>
      </c>
      <c r="M280" s="86">
        <v>3.9282165092534087</v>
      </c>
      <c r="N280" s="86">
        <v>6.4680655938223701</v>
      </c>
      <c r="O280" s="86">
        <v>39.939196614560487</v>
      </c>
    </row>
    <row r="281" spans="1:15">
      <c r="A281" s="53"/>
      <c r="B281" s="69" t="s">
        <v>129</v>
      </c>
      <c r="C281" s="86">
        <v>5.9654231404842016E-2</v>
      </c>
      <c r="D281" s="86">
        <v>0.33208740189853614</v>
      </c>
      <c r="E281" s="86">
        <v>1.4052479957495863</v>
      </c>
      <c r="F281" s="86">
        <v>5.681081390511749E-2</v>
      </c>
      <c r="G281" s="86">
        <v>0.40930889033374185</v>
      </c>
      <c r="H281" s="86">
        <v>0.47688558699765621</v>
      </c>
      <c r="I281" s="86">
        <v>1.3867918488774145</v>
      </c>
      <c r="J281" s="86">
        <v>0.67022526789563952</v>
      </c>
      <c r="K281" s="86">
        <v>1.5334125849193421</v>
      </c>
      <c r="L281" s="86">
        <v>0.94506441697843513</v>
      </c>
      <c r="M281" s="86">
        <v>1.29681989752342</v>
      </c>
      <c r="N281" s="86">
        <v>5.2646240581097787</v>
      </c>
      <c r="O281" s="86">
        <v>13.836932994593507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-44.892395187414166</v>
      </c>
      <c r="D283" s="89">
        <v>-40.695321100902703</v>
      </c>
      <c r="E283" s="89">
        <v>-31.467467593523935</v>
      </c>
      <c r="F283" s="89">
        <v>-55.793511782395889</v>
      </c>
      <c r="G283" s="89">
        <v>-43.108184134303016</v>
      </c>
      <c r="H283" s="89">
        <v>-61.334221556101866</v>
      </c>
      <c r="I283" s="89">
        <v>-72.447205695862891</v>
      </c>
      <c r="J283" s="89">
        <v>-56.466008044074158</v>
      </c>
      <c r="K283" s="89">
        <v>-68.043850603209705</v>
      </c>
      <c r="L283" s="89">
        <v>-58.617623715393101</v>
      </c>
      <c r="M283" s="89">
        <v>-62.686386552804322</v>
      </c>
      <c r="N283" s="89">
        <v>-58.704150199566818</v>
      </c>
      <c r="O283" s="89">
        <v>-654.25632616555254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-14.034558415849979</v>
      </c>
      <c r="D285" s="94">
        <v>46.164206577405096</v>
      </c>
      <c r="E285" s="94">
        <v>40.118002837326777</v>
      </c>
      <c r="F285" s="94">
        <v>59.993730409496393</v>
      </c>
      <c r="G285" s="94">
        <v>49.584501109662604</v>
      </c>
      <c r="H285" s="94">
        <v>78.983707808511539</v>
      </c>
      <c r="I285" s="94">
        <v>62.699686394655522</v>
      </c>
      <c r="J285" s="94">
        <v>81.180478312817357</v>
      </c>
      <c r="K285" s="94">
        <v>47.08686999619794</v>
      </c>
      <c r="L285" s="94">
        <v>74.510760090743133</v>
      </c>
      <c r="M285" s="94">
        <v>52.613434460169401</v>
      </c>
      <c r="N285" s="94">
        <v>137.68557065342824</v>
      </c>
      <c r="O285" s="94">
        <v>716.58639023456408</v>
      </c>
    </row>
    <row r="286" spans="1:15">
      <c r="A286" s="53"/>
      <c r="B286" s="69" t="s">
        <v>132</v>
      </c>
      <c r="C286" s="86">
        <v>29.88425120448624</v>
      </c>
      <c r="D286" s="86">
        <v>41.735939128663695</v>
      </c>
      <c r="E286" s="86">
        <v>41.670986270994604</v>
      </c>
      <c r="F286" s="86">
        <v>58.53163704597317</v>
      </c>
      <c r="G286" s="86">
        <v>45.761793020000006</v>
      </c>
      <c r="H286" s="86">
        <v>57.963298507337484</v>
      </c>
      <c r="I286" s="86">
        <v>39.4</v>
      </c>
      <c r="J286" s="86">
        <v>61.8</v>
      </c>
      <c r="K286" s="86">
        <v>79.19894220521391</v>
      </c>
      <c r="L286" s="86">
        <v>67.826584645742344</v>
      </c>
      <c r="M286" s="86">
        <v>63.4</v>
      </c>
      <c r="N286" s="86">
        <v>136.96709200000001</v>
      </c>
      <c r="O286" s="86">
        <v>724.14052402841139</v>
      </c>
    </row>
    <row r="287" spans="1:15">
      <c r="A287" s="53"/>
      <c r="B287" s="72" t="s">
        <v>133</v>
      </c>
      <c r="C287" s="86">
        <v>29.88425120448624</v>
      </c>
      <c r="D287" s="86">
        <v>41.735939128663695</v>
      </c>
      <c r="E287" s="86">
        <v>41.670986270994604</v>
      </c>
      <c r="F287" s="86">
        <v>58.53163704597317</v>
      </c>
      <c r="G287" s="86">
        <v>45.761793020000006</v>
      </c>
      <c r="H287" s="86">
        <v>57.963298507337484</v>
      </c>
      <c r="I287" s="86">
        <v>39.4</v>
      </c>
      <c r="J287" s="86">
        <v>61.8</v>
      </c>
      <c r="K287" s="86">
        <v>79.19894220521391</v>
      </c>
      <c r="L287" s="86">
        <v>67.826584645742344</v>
      </c>
      <c r="M287" s="86">
        <v>63.4</v>
      </c>
      <c r="N287" s="86">
        <v>136.96709200000001</v>
      </c>
      <c r="O287" s="86">
        <v>724.14052402841139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</row>
    <row r="292" spans="1:17">
      <c r="A292" s="53"/>
      <c r="B292" s="97" t="s">
        <v>137</v>
      </c>
      <c r="C292" s="86">
        <v>0.48886021032686244</v>
      </c>
      <c r="D292" s="86">
        <v>1.2409098209088185</v>
      </c>
      <c r="E292" s="86">
        <v>-1.58129697372501</v>
      </c>
      <c r="F292" s="86">
        <v>-0.87313026237122671</v>
      </c>
      <c r="G292" s="86">
        <v>-1.381424266112095</v>
      </c>
      <c r="H292" s="86">
        <v>7.1888579511632216</v>
      </c>
      <c r="I292" s="86">
        <v>15.345946466772663</v>
      </c>
      <c r="J292" s="86">
        <v>6.5113965864891981</v>
      </c>
      <c r="K292" s="86">
        <v>-24.404936955677638</v>
      </c>
      <c r="L292" s="86">
        <v>6.4934606572521574</v>
      </c>
      <c r="M292" s="86">
        <v>-5.330280275969276</v>
      </c>
      <c r="N292" s="86">
        <v>-0.99097980586146406</v>
      </c>
      <c r="O292" s="86">
        <v>2.7073831531962114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21.469407174576489</v>
      </c>
      <c r="J293" s="86">
        <v>0</v>
      </c>
      <c r="K293" s="86">
        <v>-21.949421664552364</v>
      </c>
      <c r="L293" s="86">
        <v>0</v>
      </c>
      <c r="M293" s="86">
        <v>0</v>
      </c>
      <c r="N293" s="86">
        <v>0</v>
      </c>
      <c r="O293" s="86">
        <v>-0.48001448997587559</v>
      </c>
    </row>
    <row r="294" spans="1:17">
      <c r="A294" s="53"/>
      <c r="B294" s="96" t="s">
        <v>139</v>
      </c>
      <c r="C294" s="86">
        <v>0.48886021032686244</v>
      </c>
      <c r="D294" s="86">
        <v>1.2409098209088185</v>
      </c>
      <c r="E294" s="86">
        <v>-1.58129697372501</v>
      </c>
      <c r="F294" s="86">
        <v>-0.87313026237122671</v>
      </c>
      <c r="G294" s="86">
        <v>-1.381424266112095</v>
      </c>
      <c r="H294" s="86">
        <v>7.1888579511632216</v>
      </c>
      <c r="I294" s="86">
        <v>-6.1234607078038259</v>
      </c>
      <c r="J294" s="86">
        <v>6.5113965864891981</v>
      </c>
      <c r="K294" s="86">
        <v>-2.4555152911252733</v>
      </c>
      <c r="L294" s="86">
        <v>6.4934606572521574</v>
      </c>
      <c r="M294" s="86">
        <v>-5.330280275969276</v>
      </c>
      <c r="N294" s="86">
        <v>-0.99097980586146406</v>
      </c>
      <c r="O294" s="86">
        <v>3.187397643172087</v>
      </c>
    </row>
    <row r="295" spans="1:17">
      <c r="A295" s="53"/>
      <c r="B295" s="97" t="s">
        <v>140</v>
      </c>
      <c r="C295" s="86">
        <v>-44.467324062067924</v>
      </c>
      <c r="D295" s="86">
        <v>2.855270225934051</v>
      </c>
      <c r="E295" s="86">
        <v>-1.3769344556924032</v>
      </c>
      <c r="F295" s="86">
        <v>2.2784128119893357</v>
      </c>
      <c r="G295" s="86">
        <v>4.7948234654409596</v>
      </c>
      <c r="H295" s="86">
        <v>13.35466576301317</v>
      </c>
      <c r="I295" s="86">
        <v>6.5669480790054457</v>
      </c>
      <c r="J295" s="86">
        <v>12.198856458432516</v>
      </c>
      <c r="K295" s="86">
        <v>-9.2405478382576653</v>
      </c>
      <c r="L295" s="86">
        <v>-0.75434962922980731</v>
      </c>
      <c r="M295" s="86">
        <v>-6.7531051613847382</v>
      </c>
      <c r="N295" s="86">
        <v>-3.5551655988200928</v>
      </c>
      <c r="O295" s="86">
        <v>-24.098449941637156</v>
      </c>
    </row>
    <row r="296" spans="1:17">
      <c r="A296" s="53"/>
      <c r="B296" s="97" t="s">
        <v>141</v>
      </c>
      <c r="C296" s="86">
        <v>-4.4258723730986702</v>
      </c>
      <c r="D296" s="86">
        <v>-1.7732004569337594</v>
      </c>
      <c r="E296" s="86">
        <v>-0.84903057791649061</v>
      </c>
      <c r="F296" s="86">
        <v>2.1685677597156268</v>
      </c>
      <c r="G296" s="86">
        <v>1.942520394890991</v>
      </c>
      <c r="H296" s="86">
        <v>7.0654939269012189</v>
      </c>
      <c r="I296" s="86">
        <v>-2.5347282828522388</v>
      </c>
      <c r="J296" s="86">
        <v>1.1269557471434908</v>
      </c>
      <c r="K296" s="86">
        <v>0.64242815085004068</v>
      </c>
      <c r="L296" s="86">
        <v>-2.7238112399007832</v>
      </c>
      <c r="M296" s="86">
        <v>9.0622494429837275E-4</v>
      </c>
      <c r="N296" s="86">
        <v>-2.1663295909263773</v>
      </c>
      <c r="O296" s="86">
        <v>-1.526100317182653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>
        <v>0</v>
      </c>
      <c r="J297" s="86">
        <v>0</v>
      </c>
      <c r="K297" s="86">
        <v>0</v>
      </c>
      <c r="L297" s="86">
        <v>0</v>
      </c>
      <c r="M297" s="86">
        <v>0</v>
      </c>
      <c r="N297" s="86">
        <v>0</v>
      </c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  <c r="J298" s="86">
        <v>0</v>
      </c>
      <c r="K298" s="86">
        <v>0</v>
      </c>
      <c r="L298" s="86">
        <v>0</v>
      </c>
      <c r="M298" s="86">
        <v>0</v>
      </c>
      <c r="N298" s="86">
        <v>0</v>
      </c>
      <c r="O298" s="86">
        <v>0</v>
      </c>
    </row>
    <row r="299" spans="1:17">
      <c r="A299" s="53"/>
      <c r="B299" s="97" t="s">
        <v>142</v>
      </c>
      <c r="C299" s="86">
        <v>-40.041451688969254</v>
      </c>
      <c r="D299" s="86">
        <v>4.6284706828678104</v>
      </c>
      <c r="E299" s="86">
        <v>-0.52790387777591263</v>
      </c>
      <c r="F299" s="86">
        <v>0.10984505227370889</v>
      </c>
      <c r="G299" s="86">
        <v>2.8523030705499686</v>
      </c>
      <c r="H299" s="86">
        <v>6.2891718361119509</v>
      </c>
      <c r="I299" s="86">
        <v>9.1016763618576846</v>
      </c>
      <c r="J299" s="86">
        <v>11.071900711289025</v>
      </c>
      <c r="K299" s="86">
        <v>-9.882975989107706</v>
      </c>
      <c r="L299" s="86">
        <v>1.9694616106709759</v>
      </c>
      <c r="M299" s="86">
        <v>-6.7540113863290365</v>
      </c>
      <c r="N299" s="86">
        <v>-1.3888360078937154</v>
      </c>
      <c r="O299" s="86">
        <v>-22.572349624454503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  <c r="J300" s="86">
        <v>0</v>
      </c>
      <c r="K300" s="86">
        <v>0</v>
      </c>
      <c r="L300" s="86">
        <v>0</v>
      </c>
      <c r="M300" s="86">
        <v>0</v>
      </c>
      <c r="N300" s="86">
        <v>0</v>
      </c>
      <c r="O300" s="86">
        <v>0</v>
      </c>
    </row>
    <row r="301" spans="1:17">
      <c r="A301" s="53"/>
      <c r="B301" s="98" t="s">
        <v>144</v>
      </c>
      <c r="C301" s="86">
        <v>5.9654231404842016E-2</v>
      </c>
      <c r="D301" s="86">
        <v>0.33208740189853614</v>
      </c>
      <c r="E301" s="86">
        <v>1.4052479957495863</v>
      </c>
      <c r="F301" s="86">
        <v>5.681081390511749E-2</v>
      </c>
      <c r="G301" s="86">
        <v>0.40930889033374185</v>
      </c>
      <c r="H301" s="86">
        <v>0.47688558699765621</v>
      </c>
      <c r="I301" s="86">
        <v>1.3867918488774145</v>
      </c>
      <c r="J301" s="86">
        <v>0.67022526789563952</v>
      </c>
      <c r="K301" s="86">
        <v>1.5334125849193421</v>
      </c>
      <c r="L301" s="86">
        <v>0.94506441697843513</v>
      </c>
      <c r="M301" s="86">
        <v>1.29681989752342</v>
      </c>
      <c r="N301" s="86">
        <v>5.2646240581097787</v>
      </c>
      <c r="O301" s="86">
        <v>13.836932994593507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-58.926953603264145</v>
      </c>
      <c r="D303" s="100">
        <v>5.4688854765023933</v>
      </c>
      <c r="E303" s="100">
        <v>8.6505352438028424</v>
      </c>
      <c r="F303" s="100">
        <v>4.2002186271005044</v>
      </c>
      <c r="G303" s="100">
        <v>6.4763169753595875</v>
      </c>
      <c r="H303" s="100">
        <v>17.649486252409673</v>
      </c>
      <c r="I303" s="100">
        <v>-9.7475193012073689</v>
      </c>
      <c r="J303" s="100">
        <v>24.714470268743199</v>
      </c>
      <c r="K303" s="100">
        <v>-20.956980607011765</v>
      </c>
      <c r="L303" s="100">
        <v>15.893136375350032</v>
      </c>
      <c r="M303" s="100">
        <v>-10.072952092634921</v>
      </c>
      <c r="N303" s="100">
        <v>78.981420453861432</v>
      </c>
      <c r="O303" s="100">
        <v>62.330064069011542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3" t="s">
        <v>411</v>
      </c>
      <c r="C305" s="423"/>
      <c r="D305" s="423"/>
      <c r="E305" s="423"/>
      <c r="F305" s="423"/>
      <c r="G305" s="423"/>
      <c r="H305" s="423"/>
      <c r="I305" s="423"/>
      <c r="J305" s="423"/>
      <c r="K305" s="423"/>
      <c r="L305" s="423"/>
      <c r="M305" s="423"/>
      <c r="N305" s="423"/>
      <c r="O305" s="423"/>
      <c r="Q305" s="61"/>
      <c r="R305" s="61"/>
      <c r="S305" s="61"/>
      <c r="T305" s="61"/>
      <c r="U305" s="61"/>
      <c r="V305" s="61"/>
    </row>
    <row r="306" spans="2:29" s="53" customFormat="1">
      <c r="B306" s="423" t="s">
        <v>405</v>
      </c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Q306" s="61"/>
      <c r="R306" s="61"/>
      <c r="S306" s="61"/>
      <c r="T306" s="61"/>
      <c r="U306" s="61"/>
      <c r="V306" s="61"/>
    </row>
    <row r="307" spans="2:29" s="53" customFormat="1">
      <c r="B307" s="424" t="s">
        <v>95</v>
      </c>
      <c r="C307" s="424"/>
      <c r="D307" s="424"/>
      <c r="E307" s="424"/>
      <c r="F307" s="424"/>
      <c r="G307" s="424"/>
      <c r="H307" s="424"/>
      <c r="I307" s="424"/>
      <c r="J307" s="424"/>
      <c r="K307" s="424"/>
      <c r="L307" s="424"/>
      <c r="M307" s="424"/>
      <c r="N307" s="424"/>
      <c r="O307" s="424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5" t="s">
        <v>96</v>
      </c>
      <c r="C309" s="432" t="s">
        <v>406</v>
      </c>
      <c r="D309" s="433"/>
      <c r="E309" s="433"/>
      <c r="F309" s="433"/>
      <c r="G309" s="433"/>
      <c r="H309" s="433"/>
      <c r="I309" s="433"/>
      <c r="J309" s="433"/>
      <c r="K309" s="433"/>
      <c r="L309" s="433"/>
      <c r="M309" s="433"/>
      <c r="N309" s="434"/>
      <c r="O309" s="430" t="s">
        <v>407</v>
      </c>
      <c r="Q309" s="61"/>
      <c r="R309" s="61"/>
      <c r="S309" s="61"/>
      <c r="T309" s="61"/>
      <c r="U309" s="61"/>
      <c r="V309" s="61"/>
    </row>
    <row r="310" spans="2:29" s="53" customFormat="1">
      <c r="B310" s="426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1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12.731745151725534</v>
      </c>
      <c r="D311" s="202">
        <v>2.6415845280633134E-5</v>
      </c>
      <c r="E311" s="202">
        <v>2.721379703224472E-5</v>
      </c>
      <c r="F311" s="202">
        <v>2.7173469997771776E-5</v>
      </c>
      <c r="G311" s="202">
        <v>0</v>
      </c>
      <c r="H311" s="202">
        <v>0</v>
      </c>
      <c r="I311" s="202">
        <v>0</v>
      </c>
      <c r="J311" s="202">
        <v>0</v>
      </c>
      <c r="K311" s="202">
        <v>0</v>
      </c>
      <c r="L311" s="202">
        <v>0</v>
      </c>
      <c r="M311" s="202">
        <v>0</v>
      </c>
      <c r="N311" s="202">
        <v>0</v>
      </c>
      <c r="O311" s="202">
        <v>12.731825954837843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12.726921961172108</v>
      </c>
      <c r="D313" s="204">
        <v>0</v>
      </c>
      <c r="E313" s="204">
        <v>0</v>
      </c>
      <c r="F313" s="204">
        <v>0</v>
      </c>
      <c r="G313" s="204">
        <v>0</v>
      </c>
      <c r="H313" s="204">
        <v>0</v>
      </c>
      <c r="I313" s="204">
        <v>0</v>
      </c>
      <c r="J313" s="204">
        <v>0</v>
      </c>
      <c r="K313" s="204">
        <v>0</v>
      </c>
      <c r="L313" s="204">
        <v>0</v>
      </c>
      <c r="M313" s="204">
        <v>0</v>
      </c>
      <c r="N313" s="204">
        <v>0</v>
      </c>
      <c r="O313" s="204">
        <v>12.726921961172108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12.726921961172108</v>
      </c>
      <c r="D314" s="205">
        <v>0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12.726921961172108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>
        <v>0</v>
      </c>
      <c r="L315" s="205">
        <v>0</v>
      </c>
      <c r="M315" s="205">
        <v>0</v>
      </c>
      <c r="N315" s="205">
        <v>0</v>
      </c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>
        <v>0</v>
      </c>
      <c r="L316" s="205">
        <v>0</v>
      </c>
      <c r="M316" s="205">
        <v>0</v>
      </c>
      <c r="N316" s="205">
        <v>0</v>
      </c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12.726921961172108</v>
      </c>
      <c r="D317" s="205">
        <v>0</v>
      </c>
      <c r="E317" s="205">
        <v>0</v>
      </c>
      <c r="F317" s="205">
        <v>0</v>
      </c>
      <c r="G317" s="205">
        <v>0</v>
      </c>
      <c r="H317" s="205">
        <v>0</v>
      </c>
      <c r="I317" s="205">
        <v>0</v>
      </c>
      <c r="J317" s="205">
        <v>0</v>
      </c>
      <c r="K317" s="205">
        <v>0</v>
      </c>
      <c r="L317" s="205">
        <v>0</v>
      </c>
      <c r="M317" s="205">
        <v>0</v>
      </c>
      <c r="N317" s="205">
        <v>0</v>
      </c>
      <c r="O317" s="205">
        <v>12.726921961172108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>
        <v>0</v>
      </c>
      <c r="G319" s="204">
        <v>0</v>
      </c>
      <c r="H319" s="204">
        <v>0</v>
      </c>
      <c r="I319" s="204">
        <v>0</v>
      </c>
      <c r="J319" s="204">
        <v>0</v>
      </c>
      <c r="K319" s="204">
        <v>0</v>
      </c>
      <c r="L319" s="204">
        <v>0</v>
      </c>
      <c r="M319" s="204">
        <v>0</v>
      </c>
      <c r="N319" s="204">
        <v>0</v>
      </c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4.8231905534248855E-3</v>
      </c>
      <c r="D320" s="205">
        <v>2.6415845280633134E-5</v>
      </c>
      <c r="E320" s="205">
        <v>2.721379703224472E-5</v>
      </c>
      <c r="F320" s="205">
        <v>2.7173469997771776E-5</v>
      </c>
      <c r="G320" s="205">
        <v>0</v>
      </c>
      <c r="H320" s="205">
        <v>0</v>
      </c>
      <c r="I320" s="205">
        <v>0</v>
      </c>
      <c r="J320" s="205">
        <v>0</v>
      </c>
      <c r="K320" s="205">
        <v>0</v>
      </c>
      <c r="L320" s="205">
        <v>0</v>
      </c>
      <c r="M320" s="205">
        <v>0</v>
      </c>
      <c r="N320" s="205">
        <v>0</v>
      </c>
      <c r="O320" s="205">
        <v>4.903993665735535E-3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41.409506201736079</v>
      </c>
      <c r="D322" s="208">
        <v>25.773598440000001</v>
      </c>
      <c r="E322" s="208">
        <v>23.491892409999998</v>
      </c>
      <c r="F322" s="208">
        <v>29.32014191</v>
      </c>
      <c r="G322" s="208">
        <v>34.406993210000003</v>
      </c>
      <c r="H322" s="208">
        <v>42.76923678</v>
      </c>
      <c r="I322" s="208">
        <v>46.087333290000004</v>
      </c>
      <c r="J322" s="208">
        <v>45.120018690000002</v>
      </c>
      <c r="K322" s="208">
        <v>44.184816850000004</v>
      </c>
      <c r="L322" s="208">
        <v>46.081646949999993</v>
      </c>
      <c r="M322" s="208">
        <v>36.526421029999995</v>
      </c>
      <c r="N322" s="208">
        <v>31.639733309999997</v>
      </c>
      <c r="O322" s="208">
        <v>446.81133907173609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32.965536460000003</v>
      </c>
      <c r="D324" s="209">
        <v>25.773598440000001</v>
      </c>
      <c r="E324" s="209">
        <v>23.491892409999998</v>
      </c>
      <c r="F324" s="209">
        <v>29.32014191</v>
      </c>
      <c r="G324" s="209">
        <v>34.406993210000003</v>
      </c>
      <c r="H324" s="209">
        <v>42.76923678</v>
      </c>
      <c r="I324" s="209">
        <v>46.087333290000004</v>
      </c>
      <c r="J324" s="209">
        <v>45.120018690000002</v>
      </c>
      <c r="K324" s="209">
        <v>44.184816850000004</v>
      </c>
      <c r="L324" s="209">
        <v>46.081646949999993</v>
      </c>
      <c r="M324" s="209">
        <v>36.526421029999995</v>
      </c>
      <c r="N324" s="209">
        <v>31.639733309999997</v>
      </c>
      <c r="O324" s="209">
        <v>438.36736933000003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32.965536460000003</v>
      </c>
      <c r="D325" s="210">
        <v>25.773598440000001</v>
      </c>
      <c r="E325" s="210">
        <v>23.491892409999998</v>
      </c>
      <c r="F325" s="210">
        <v>29.32014191</v>
      </c>
      <c r="G325" s="210">
        <v>34.406993210000003</v>
      </c>
      <c r="H325" s="210">
        <v>42.76923678</v>
      </c>
      <c r="I325" s="210">
        <v>46.087333290000004</v>
      </c>
      <c r="J325" s="210">
        <v>45.120018690000002</v>
      </c>
      <c r="K325" s="210">
        <v>44.184816850000004</v>
      </c>
      <c r="L325" s="210">
        <v>46.081646949999993</v>
      </c>
      <c r="M325" s="210">
        <v>36.526421029999995</v>
      </c>
      <c r="N325" s="210">
        <v>31.639733309999997</v>
      </c>
      <c r="O325" s="210">
        <v>438.36736933000003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32.965536460000003</v>
      </c>
      <c r="D326" s="210">
        <v>25.773598440000001</v>
      </c>
      <c r="E326" s="210">
        <v>23.491892409999998</v>
      </c>
      <c r="F326" s="210">
        <v>29.32014191</v>
      </c>
      <c r="G326" s="210">
        <v>34.406993210000003</v>
      </c>
      <c r="H326" s="210">
        <v>42.76923678</v>
      </c>
      <c r="I326" s="210">
        <v>46.087333290000004</v>
      </c>
      <c r="J326" s="210">
        <v>45.120018690000002</v>
      </c>
      <c r="K326" s="210">
        <v>44.184816850000004</v>
      </c>
      <c r="L326" s="210">
        <v>46.081646949999993</v>
      </c>
      <c r="M326" s="210">
        <v>36.526421029999995</v>
      </c>
      <c r="N326" s="210">
        <v>31.639733309999997</v>
      </c>
      <c r="O326" s="210">
        <v>438.36736933000003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0">
        <v>0</v>
      </c>
      <c r="M327" s="210">
        <v>0</v>
      </c>
      <c r="N327" s="210">
        <v>0</v>
      </c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0">
        <v>0</v>
      </c>
      <c r="M328" s="210">
        <v>0</v>
      </c>
      <c r="N328" s="210">
        <v>0</v>
      </c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0">
        <v>0</v>
      </c>
      <c r="M329" s="210">
        <v>0</v>
      </c>
      <c r="N329" s="210">
        <v>0</v>
      </c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8.4439697417360797</v>
      </c>
      <c r="D332" s="209">
        <v>0</v>
      </c>
      <c r="E332" s="209">
        <v>0</v>
      </c>
      <c r="F332" s="209">
        <v>0</v>
      </c>
      <c r="G332" s="209">
        <v>0</v>
      </c>
      <c r="H332" s="209">
        <v>0</v>
      </c>
      <c r="I332" s="209">
        <v>0</v>
      </c>
      <c r="J332" s="209">
        <v>0</v>
      </c>
      <c r="K332" s="209">
        <v>0</v>
      </c>
      <c r="L332" s="209">
        <v>0</v>
      </c>
      <c r="M332" s="209">
        <v>0</v>
      </c>
      <c r="N332" s="209">
        <v>0</v>
      </c>
      <c r="O332" s="209">
        <v>8.4439697417360797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8.4439697417360797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0">
        <v>0</v>
      </c>
      <c r="M334" s="210">
        <v>0</v>
      </c>
      <c r="N334" s="210">
        <v>0</v>
      </c>
      <c r="O334" s="210">
        <v>8.4439697417360797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>
        <v>0</v>
      </c>
      <c r="M335" s="210">
        <v>0</v>
      </c>
      <c r="N335" s="210">
        <v>0</v>
      </c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0">
        <v>0</v>
      </c>
      <c r="M336" s="210">
        <v>0</v>
      </c>
      <c r="N336" s="210">
        <v>0</v>
      </c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>
        <v>0</v>
      </c>
      <c r="G338" s="209">
        <v>0</v>
      </c>
      <c r="H338" s="209">
        <v>0</v>
      </c>
      <c r="I338" s="209">
        <v>0</v>
      </c>
      <c r="J338" s="209">
        <v>0</v>
      </c>
      <c r="K338" s="209">
        <v>0</v>
      </c>
      <c r="L338" s="209">
        <v>0</v>
      </c>
      <c r="M338" s="209">
        <v>0</v>
      </c>
      <c r="N338" s="209">
        <v>0</v>
      </c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0">
        <v>0</v>
      </c>
      <c r="M339" s="210">
        <v>0</v>
      </c>
      <c r="N339" s="210">
        <v>0</v>
      </c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0">
        <v>0</v>
      </c>
      <c r="M340" s="210">
        <v>0</v>
      </c>
      <c r="N340" s="210">
        <v>0</v>
      </c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0">
        <v>0</v>
      </c>
      <c r="M341" s="210">
        <v>0</v>
      </c>
      <c r="N341" s="210">
        <v>0</v>
      </c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-20.238614498827893</v>
      </c>
      <c r="D343" s="211">
        <v>-25.773598440000001</v>
      </c>
      <c r="E343" s="211">
        <v>-23.491892409999998</v>
      </c>
      <c r="F343" s="211">
        <v>-29.32014191</v>
      </c>
      <c r="G343" s="211">
        <v>-34.406993210000003</v>
      </c>
      <c r="H343" s="211">
        <v>-42.76923678</v>
      </c>
      <c r="I343" s="211">
        <v>-46.087333290000004</v>
      </c>
      <c r="J343" s="211">
        <v>-45.120018690000002</v>
      </c>
      <c r="K343" s="211">
        <v>-44.184816850000004</v>
      </c>
      <c r="L343" s="211">
        <v>-46.081646949999993</v>
      </c>
      <c r="M343" s="211">
        <v>-36.526421029999995</v>
      </c>
      <c r="N343" s="211">
        <v>-31.639733309999997</v>
      </c>
      <c r="O343" s="211">
        <v>-425.64044736882795</v>
      </c>
    </row>
    <row r="344" spans="1:29">
      <c r="A344" s="53"/>
      <c r="B344" s="113" t="s">
        <v>158</v>
      </c>
      <c r="C344" s="211">
        <v>-28.677761050010545</v>
      </c>
      <c r="D344" s="211">
        <v>-25.773572024154721</v>
      </c>
      <c r="E344" s="211">
        <v>-23.491865196202966</v>
      </c>
      <c r="F344" s="211">
        <v>-29.320114736530002</v>
      </c>
      <c r="G344" s="211">
        <v>-34.406993210000003</v>
      </c>
      <c r="H344" s="211">
        <v>-42.76923678</v>
      </c>
      <c r="I344" s="211">
        <v>-46.087333290000004</v>
      </c>
      <c r="J344" s="211">
        <v>-45.120018690000002</v>
      </c>
      <c r="K344" s="211">
        <v>-44.184816850000004</v>
      </c>
      <c r="L344" s="211">
        <v>-46.081646949999993</v>
      </c>
      <c r="M344" s="211">
        <v>-36.526421029999995</v>
      </c>
      <c r="N344" s="211">
        <v>-31.639733309999997</v>
      </c>
      <c r="O344" s="211">
        <v>-434.07951311689823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>
        <v>0</v>
      </c>
      <c r="L346" s="208">
        <v>0</v>
      </c>
      <c r="M346" s="208">
        <v>0</v>
      </c>
      <c r="N346" s="208">
        <v>0</v>
      </c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0">
        <v>0</v>
      </c>
      <c r="M347" s="210">
        <v>0</v>
      </c>
      <c r="N347" s="210">
        <v>0</v>
      </c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-28.677761050010545</v>
      </c>
      <c r="D349" s="211">
        <v>-25.773572024154721</v>
      </c>
      <c r="E349" s="211">
        <v>-23.491865196202966</v>
      </c>
      <c r="F349" s="211">
        <v>-29.320114736530002</v>
      </c>
      <c r="G349" s="211">
        <v>-34.406993210000003</v>
      </c>
      <c r="H349" s="211">
        <v>-42.76923678</v>
      </c>
      <c r="I349" s="211">
        <v>-46.087333290000004</v>
      </c>
      <c r="J349" s="211">
        <v>-45.120018690000002</v>
      </c>
      <c r="K349" s="211">
        <v>-44.184816850000004</v>
      </c>
      <c r="L349" s="211">
        <v>-46.081646949999993</v>
      </c>
      <c r="M349" s="211">
        <v>-36.526421029999995</v>
      </c>
      <c r="N349" s="211">
        <v>-31.639733309999997</v>
      </c>
      <c r="O349" s="211">
        <v>-434.07951311689823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50.344943596582723</v>
      </c>
      <c r="D351" s="94">
        <v>27.051887611226157</v>
      </c>
      <c r="E351" s="94">
        <v>2.3914200971134322E-6</v>
      </c>
      <c r="F351" s="94">
        <v>7.3437160680693118E-6</v>
      </c>
      <c r="G351" s="94">
        <v>3.3675784209208359E-5</v>
      </c>
      <c r="H351" s="94">
        <v>4.7137400002839058E-5</v>
      </c>
      <c r="I351" s="94">
        <v>5.0536500737052847E-5</v>
      </c>
      <c r="J351" s="94">
        <v>2.5555746162808646E-5</v>
      </c>
      <c r="K351" s="94">
        <v>4.8115436982243409E-5</v>
      </c>
      <c r="L351" s="94">
        <v>2.738239999189318E-5</v>
      </c>
      <c r="M351" s="94">
        <v>4.0873187771239827E-5</v>
      </c>
      <c r="N351" s="94">
        <v>90.672392254274129</v>
      </c>
      <c r="O351" s="94">
        <v>168.06950647367503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0">
        <v>0</v>
      </c>
      <c r="M352" s="210">
        <v>0</v>
      </c>
      <c r="N352" s="210">
        <v>90.672372162135119</v>
      </c>
      <c r="O352" s="210">
        <v>90.672372162135119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0">
        <v>0</v>
      </c>
      <c r="M353" s="210">
        <v>0</v>
      </c>
      <c r="N353" s="210">
        <v>0</v>
      </c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0">
        <v>0</v>
      </c>
      <c r="M354" s="210">
        <v>0</v>
      </c>
      <c r="N354" s="210">
        <v>0</v>
      </c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0">
        <v>0</v>
      </c>
      <c r="M355" s="210">
        <v>0</v>
      </c>
      <c r="N355" s="210">
        <v>0</v>
      </c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0">
        <v>0</v>
      </c>
      <c r="M356" s="210">
        <v>0</v>
      </c>
      <c r="N356" s="210">
        <v>0</v>
      </c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0">
        <v>0</v>
      </c>
      <c r="M357" s="210">
        <v>0</v>
      </c>
      <c r="N357" s="210">
        <v>0</v>
      </c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0">
        <v>0</v>
      </c>
      <c r="M358" s="210">
        <v>0</v>
      </c>
      <c r="N358" s="210">
        <v>0</v>
      </c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50.242178359964385</v>
      </c>
      <c r="D359" s="210">
        <v>27.05187638122619</v>
      </c>
      <c r="E359" s="210">
        <v>-2.721379703224472E-5</v>
      </c>
      <c r="F359" s="210">
        <v>-2.7173469997771776E-5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0">
        <v>0</v>
      </c>
      <c r="M359" s="210">
        <v>0</v>
      </c>
      <c r="N359" s="210">
        <v>0</v>
      </c>
      <c r="O359" s="210">
        <v>77.294000353923551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0">
        <v>0</v>
      </c>
      <c r="M360" s="210">
        <v>0</v>
      </c>
      <c r="N360" s="210">
        <v>0</v>
      </c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50.242178359964385</v>
      </c>
      <c r="D361" s="210">
        <v>27.05187638122619</v>
      </c>
      <c r="E361" s="210">
        <v>-2.721379703224472E-5</v>
      </c>
      <c r="F361" s="210">
        <v>-2.7173469997771776E-5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0">
        <v>0</v>
      </c>
      <c r="M361" s="210">
        <v>0</v>
      </c>
      <c r="N361" s="210">
        <v>0</v>
      </c>
      <c r="O361" s="210">
        <v>77.294000353923551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0.10276523661834247</v>
      </c>
      <c r="D362" s="210">
        <v>1.1229999966388959E-5</v>
      </c>
      <c r="E362" s="210">
        <v>2.9605217129358152E-5</v>
      </c>
      <c r="F362" s="210">
        <v>3.4517186065841088E-5</v>
      </c>
      <c r="G362" s="210">
        <v>3.3675784209208359E-5</v>
      </c>
      <c r="H362" s="210">
        <v>4.7137400002839058E-5</v>
      </c>
      <c r="I362" s="210">
        <v>5.0536500737052847E-5</v>
      </c>
      <c r="J362" s="210">
        <v>2.5555746162808646E-5</v>
      </c>
      <c r="K362" s="210">
        <v>4.8115436982243409E-5</v>
      </c>
      <c r="L362" s="210">
        <v>2.738239999189318E-5</v>
      </c>
      <c r="M362" s="210">
        <v>4.0873187771239827E-5</v>
      </c>
      <c r="N362" s="210">
        <v>2.0092139010330357E-5</v>
      </c>
      <c r="O362" s="210">
        <v>0.10313395761637167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0.10276523661834247</v>
      </c>
      <c r="D363" s="210">
        <v>1.1229999966388959E-5</v>
      </c>
      <c r="E363" s="210">
        <v>2.9605217129358152E-5</v>
      </c>
      <c r="F363" s="210">
        <v>3.4517186065841088E-5</v>
      </c>
      <c r="G363" s="210">
        <v>3.3675784209208359E-5</v>
      </c>
      <c r="H363" s="210">
        <v>4.7137400002839058E-5</v>
      </c>
      <c r="I363" s="210">
        <v>5.0536500737052847E-5</v>
      </c>
      <c r="J363" s="210">
        <v>2.5555746162808646E-5</v>
      </c>
      <c r="K363" s="210">
        <v>4.8115436982243409E-5</v>
      </c>
      <c r="L363" s="210">
        <v>2.738239999189318E-5</v>
      </c>
      <c r="M363" s="210">
        <v>4.0873187771239827E-5</v>
      </c>
      <c r="N363" s="210">
        <v>2.0092139010330357E-5</v>
      </c>
      <c r="O363" s="210">
        <v>0.10313395761637167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0">
        <v>0</v>
      </c>
      <c r="M364" s="210">
        <v>0</v>
      </c>
      <c r="N364" s="210">
        <v>0</v>
      </c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0">
        <v>0</v>
      </c>
      <c r="M365" s="210">
        <v>0</v>
      </c>
      <c r="N365" s="210">
        <v>0</v>
      </c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0">
        <v>0</v>
      </c>
      <c r="M366" s="210">
        <v>0</v>
      </c>
      <c r="N366" s="210">
        <v>0</v>
      </c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0">
        <v>0</v>
      </c>
      <c r="M367" s="210">
        <v>0</v>
      </c>
      <c r="N367" s="210">
        <v>0</v>
      </c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0">
        <v>0</v>
      </c>
      <c r="M368" s="210">
        <v>0</v>
      </c>
      <c r="N368" s="210">
        <v>0</v>
      </c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0">
        <v>0</v>
      </c>
      <c r="M369" s="210">
        <v>0</v>
      </c>
      <c r="N369" s="210">
        <v>0</v>
      </c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0">
        <v>0</v>
      </c>
      <c r="M370" s="210">
        <v>0</v>
      </c>
      <c r="N370" s="210">
        <v>0</v>
      </c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21.667182546572178</v>
      </c>
      <c r="D372" s="215">
        <v>1.278315587071436</v>
      </c>
      <c r="E372" s="215">
        <v>-23.491862804782869</v>
      </c>
      <c r="F372" s="215">
        <v>-29.320107392813934</v>
      </c>
      <c r="G372" s="215">
        <v>-34.406959534215794</v>
      </c>
      <c r="H372" s="215">
        <v>-42.769189642599997</v>
      </c>
      <c r="I372" s="215">
        <v>-46.087282753499267</v>
      </c>
      <c r="J372" s="215">
        <v>-45.119993134253839</v>
      </c>
      <c r="K372" s="215">
        <v>-44.184768734563022</v>
      </c>
      <c r="L372" s="215">
        <v>-46.081619567600001</v>
      </c>
      <c r="M372" s="215">
        <v>-36.526380156812223</v>
      </c>
      <c r="N372" s="215">
        <v>59.032658944274132</v>
      </c>
      <c r="O372" s="215">
        <v>-266.01000664322316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2" t="s">
        <v>412</v>
      </c>
      <c r="C374" s="422"/>
      <c r="D374" s="422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</row>
    <row r="375" spans="1:29">
      <c r="A375" s="53"/>
      <c r="B375" s="423" t="s">
        <v>405</v>
      </c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</row>
    <row r="376" spans="1:29">
      <c r="A376" s="53"/>
      <c r="B376" s="424" t="s">
        <v>95</v>
      </c>
      <c r="C376" s="424"/>
      <c r="D376" s="424"/>
      <c r="E376" s="424"/>
      <c r="F376" s="424"/>
      <c r="G376" s="424"/>
      <c r="H376" s="424"/>
      <c r="I376" s="424"/>
      <c r="J376" s="424"/>
      <c r="K376" s="424"/>
      <c r="L376" s="424"/>
      <c r="M376" s="424"/>
      <c r="N376" s="424"/>
      <c r="O376" s="424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5" t="s">
        <v>96</v>
      </c>
      <c r="C378" s="427" t="s">
        <v>406</v>
      </c>
      <c r="D378" s="428"/>
      <c r="E378" s="428"/>
      <c r="F378" s="428"/>
      <c r="G378" s="428"/>
      <c r="H378" s="428"/>
      <c r="I378" s="428"/>
      <c r="J378" s="428"/>
      <c r="K378" s="428"/>
      <c r="L378" s="428"/>
      <c r="M378" s="428"/>
      <c r="N378" s="429"/>
      <c r="O378" s="430" t="s">
        <v>407</v>
      </c>
    </row>
    <row r="379" spans="1:29">
      <c r="A379" s="53"/>
      <c r="B379" s="426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1"/>
    </row>
    <row r="380" spans="1:29">
      <c r="A380" s="53"/>
      <c r="B380" s="63" t="s">
        <v>146</v>
      </c>
      <c r="C380" s="64">
        <v>13.821128749182986</v>
      </c>
      <c r="D380" s="64">
        <v>11.147957729012171</v>
      </c>
      <c r="E380" s="64">
        <v>11.576889693772213</v>
      </c>
      <c r="F380" s="64">
        <v>12.883440623613023</v>
      </c>
      <c r="G380" s="64">
        <v>9.4002917430661999</v>
      </c>
      <c r="H380" s="64">
        <v>15.770200630037802</v>
      </c>
      <c r="I380" s="64">
        <v>12.504227858591767</v>
      </c>
      <c r="J380" s="64">
        <v>12.796661980225219</v>
      </c>
      <c r="K380" s="64">
        <v>14.658938236651391</v>
      </c>
      <c r="L380" s="64">
        <v>15.063944724704871</v>
      </c>
      <c r="M380" s="64">
        <v>16.793571194197963</v>
      </c>
      <c r="N380" s="64">
        <v>20.540212212961446</v>
      </c>
      <c r="O380" s="64">
        <v>166.95746537601707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13.821128749182986</v>
      </c>
      <c r="D382" s="68">
        <v>11.147957729012171</v>
      </c>
      <c r="E382" s="68">
        <v>11.576889693772213</v>
      </c>
      <c r="F382" s="68">
        <v>12.883440623613023</v>
      </c>
      <c r="G382" s="68">
        <v>9.4002917430661999</v>
      </c>
      <c r="H382" s="68">
        <v>15.770200630037802</v>
      </c>
      <c r="I382" s="68">
        <v>12.504227858591767</v>
      </c>
      <c r="J382" s="68">
        <v>12.796661980225219</v>
      </c>
      <c r="K382" s="68">
        <v>14.658938236651391</v>
      </c>
      <c r="L382" s="68">
        <v>15.063944724704871</v>
      </c>
      <c r="M382" s="68">
        <v>16.793571194197963</v>
      </c>
      <c r="N382" s="68">
        <v>20.540212212961446</v>
      </c>
      <c r="O382" s="68">
        <v>166.95746537601707</v>
      </c>
    </row>
    <row r="383" spans="1:29">
      <c r="A383" s="53"/>
      <c r="B383" s="96" t="s">
        <v>169</v>
      </c>
      <c r="C383" s="110">
        <v>11.712508254513889</v>
      </c>
      <c r="D383" s="110">
        <v>9.1527900209741819</v>
      </c>
      <c r="E383" s="110">
        <v>9.574554708984726</v>
      </c>
      <c r="F383" s="110">
        <v>9.6633117546996523</v>
      </c>
      <c r="G383" s="110">
        <v>7.2920991551464844</v>
      </c>
      <c r="H383" s="110">
        <v>13.472700400205831</v>
      </c>
      <c r="I383" s="110">
        <v>10.33316811955191</v>
      </c>
      <c r="J383" s="110">
        <v>10.357507046831005</v>
      </c>
      <c r="K383" s="110">
        <v>12.107005794190677</v>
      </c>
      <c r="L383" s="110">
        <v>12.183743862956472</v>
      </c>
      <c r="M383" s="110">
        <v>14.505200753459153</v>
      </c>
      <c r="N383" s="110">
        <v>17.225363517784213</v>
      </c>
      <c r="O383" s="110">
        <v>137.5799533892982</v>
      </c>
    </row>
    <row r="384" spans="1:29">
      <c r="A384" s="53"/>
      <c r="B384" s="96" t="s">
        <v>111</v>
      </c>
      <c r="C384" s="110">
        <v>8.4415185034046547E-2</v>
      </c>
      <c r="D384" s="110">
        <v>0.48028062397748661</v>
      </c>
      <c r="E384" s="110">
        <v>0.47480490900613398</v>
      </c>
      <c r="F384" s="110">
        <v>1.2310188804892674</v>
      </c>
      <c r="G384" s="110">
        <v>0.7617100798579981</v>
      </c>
      <c r="H384" s="110">
        <v>0.6597183689203171</v>
      </c>
      <c r="I384" s="110">
        <v>0.72866104384057329</v>
      </c>
      <c r="J384" s="110">
        <v>0.34127695274580666</v>
      </c>
      <c r="K384" s="110">
        <v>0.33738957819158777</v>
      </c>
      <c r="L384" s="110">
        <v>0.53682533222084294</v>
      </c>
      <c r="M384" s="110">
        <v>0</v>
      </c>
      <c r="N384" s="110">
        <v>0</v>
      </c>
      <c r="O384" s="110">
        <v>5.6361009542840614</v>
      </c>
    </row>
    <row r="385" spans="1:29">
      <c r="A385" s="53"/>
      <c r="B385" s="96" t="s">
        <v>110</v>
      </c>
      <c r="C385" s="110">
        <v>1.1418505306695532</v>
      </c>
      <c r="D385" s="110">
        <v>1.124149312923864</v>
      </c>
      <c r="E385" s="110">
        <v>0.31877271218143988</v>
      </c>
      <c r="F385" s="110">
        <v>0.47601145995808047</v>
      </c>
      <c r="G385" s="110">
        <v>0.41522690299910348</v>
      </c>
      <c r="H385" s="110">
        <v>0.43570470591871868</v>
      </c>
      <c r="I385" s="110">
        <v>0.36685939584437421</v>
      </c>
      <c r="J385" s="110">
        <v>0.42694929347937044</v>
      </c>
      <c r="K385" s="110">
        <v>0.51378256231281871</v>
      </c>
      <c r="L385" s="110">
        <v>0.67018177692593739</v>
      </c>
      <c r="M385" s="110">
        <v>0.28855698671281921</v>
      </c>
      <c r="N385" s="110">
        <v>0.22885962532497045</v>
      </c>
      <c r="O385" s="110">
        <v>6.4069052652510488</v>
      </c>
    </row>
    <row r="386" spans="1:29" s="53" customFormat="1">
      <c r="B386" s="96" t="s">
        <v>170</v>
      </c>
      <c r="C386" s="110">
        <v>0.88235477896549708</v>
      </c>
      <c r="D386" s="110">
        <v>0.39073777113663855</v>
      </c>
      <c r="E386" s="110">
        <v>1.2087573635999138</v>
      </c>
      <c r="F386" s="110">
        <v>1.5130985284660219</v>
      </c>
      <c r="G386" s="110">
        <v>0.93125560506261384</v>
      </c>
      <c r="H386" s="110">
        <v>1.2020771549929359</v>
      </c>
      <c r="I386" s="110">
        <v>1.0755392993549096</v>
      </c>
      <c r="J386" s="110">
        <v>1.6709286871690361</v>
      </c>
      <c r="K386" s="110">
        <v>1.7007603019563078</v>
      </c>
      <c r="L386" s="110">
        <v>1.6731937526016181</v>
      </c>
      <c r="M386" s="110">
        <v>1.9998134540259884</v>
      </c>
      <c r="N386" s="110">
        <v>3.0859890698522601</v>
      </c>
      <c r="O386" s="110">
        <v>17.334505767183739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0</v>
      </c>
      <c r="K388" s="68">
        <v>0</v>
      </c>
      <c r="L388" s="68">
        <v>0</v>
      </c>
      <c r="M388" s="68">
        <v>0</v>
      </c>
      <c r="N388" s="68">
        <v>0</v>
      </c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10">
        <v>0</v>
      </c>
      <c r="L389" s="110">
        <v>0</v>
      </c>
      <c r="M389" s="110">
        <v>0</v>
      </c>
      <c r="N389" s="110">
        <v>0</v>
      </c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2.6593976444081711</v>
      </c>
      <c r="D391" s="127">
        <v>3.8840117154923113</v>
      </c>
      <c r="E391" s="127">
        <v>3.5029724926568102</v>
      </c>
      <c r="F391" s="127">
        <v>7.2441788121208166</v>
      </c>
      <c r="G391" s="127">
        <v>3.3955352434421728</v>
      </c>
      <c r="H391" s="127">
        <v>3.7490042386179545</v>
      </c>
      <c r="I391" s="127">
        <v>3.8835250918294619</v>
      </c>
      <c r="J391" s="127">
        <v>7.9917248927644042</v>
      </c>
      <c r="K391" s="127">
        <v>6.2928197822297545</v>
      </c>
      <c r="L391" s="127">
        <v>4.2554564624654718</v>
      </c>
      <c r="M391" s="127">
        <v>6.2837640019047107</v>
      </c>
      <c r="N391" s="127">
        <v>8.6908168152802112</v>
      </c>
      <c r="O391" s="127">
        <v>61.833207193212246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>
        <v>0</v>
      </c>
      <c r="J393" s="110">
        <v>0</v>
      </c>
      <c r="K393" s="110">
        <v>0</v>
      </c>
      <c r="L393" s="110">
        <v>0</v>
      </c>
      <c r="M393" s="110">
        <v>0</v>
      </c>
      <c r="N393" s="110">
        <v>0</v>
      </c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2.6593976444081711</v>
      </c>
      <c r="D395" s="129">
        <v>3.8840117154923113</v>
      </c>
      <c r="E395" s="129">
        <v>3.5029724926568102</v>
      </c>
      <c r="F395" s="129">
        <v>7.2441788121208166</v>
      </c>
      <c r="G395" s="129">
        <v>3.3955352434421728</v>
      </c>
      <c r="H395" s="129">
        <v>3.7490042386179545</v>
      </c>
      <c r="I395" s="129">
        <v>3.8835250918294619</v>
      </c>
      <c r="J395" s="129">
        <v>7.9917248927644042</v>
      </c>
      <c r="K395" s="129">
        <v>6.2928197822297545</v>
      </c>
      <c r="L395" s="129">
        <v>4.2554564624654718</v>
      </c>
      <c r="M395" s="129">
        <v>6.2837640019047107</v>
      </c>
      <c r="N395" s="129">
        <v>8.6908168152802112</v>
      </c>
      <c r="O395" s="129">
        <v>61.833207193212246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2.4181551621403843</v>
      </c>
      <c r="D396" s="110">
        <v>2.8821376274344397</v>
      </c>
      <c r="E396" s="110">
        <v>2.7016681094212349</v>
      </c>
      <c r="F396" s="110">
        <v>2.6825664829740092</v>
      </c>
      <c r="G396" s="110">
        <v>2.6912283271755792</v>
      </c>
      <c r="H396" s="110">
        <v>2.6303507203159469</v>
      </c>
      <c r="I396" s="110">
        <v>2.9798996250068526</v>
      </c>
      <c r="J396" s="110">
        <v>2.8998485239444887</v>
      </c>
      <c r="K396" s="110">
        <v>5.4177850155910505</v>
      </c>
      <c r="L396" s="110">
        <v>3.0759127850679597</v>
      </c>
      <c r="M396" s="110">
        <v>5.1271778736847908</v>
      </c>
      <c r="N396" s="110">
        <v>7.3525312039943271</v>
      </c>
      <c r="O396" s="110">
        <v>42.859261456751057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8.3091758800399776E-2</v>
      </c>
      <c r="D397" s="110">
        <v>0.50846979946851312</v>
      </c>
      <c r="E397" s="110">
        <v>0.37339489451025137</v>
      </c>
      <c r="F397" s="110">
        <v>0.41441029004961882</v>
      </c>
      <c r="G397" s="110">
        <v>0.38398332525956563</v>
      </c>
      <c r="H397" s="110">
        <v>0.54627538070466053</v>
      </c>
      <c r="I397" s="110">
        <v>0.55481759415946352</v>
      </c>
      <c r="J397" s="110">
        <v>0.42824932299120028</v>
      </c>
      <c r="K397" s="110">
        <v>0.4548650220554028</v>
      </c>
      <c r="L397" s="110">
        <v>0.59382355507290074</v>
      </c>
      <c r="M397" s="110">
        <v>0.58960706610624247</v>
      </c>
      <c r="N397" s="110">
        <v>0.62517336544559787</v>
      </c>
      <c r="O397" s="110">
        <v>5.5561613746238168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0.12609283362670881</v>
      </c>
      <c r="D398" s="110">
        <v>0.28283954346375123</v>
      </c>
      <c r="E398" s="110">
        <v>0.27782198584519702</v>
      </c>
      <c r="F398" s="110">
        <v>0.35330959495225622</v>
      </c>
      <c r="G398" s="110">
        <v>0.11909776495213582</v>
      </c>
      <c r="H398" s="110">
        <v>0.30940244760140156</v>
      </c>
      <c r="I398" s="110">
        <v>0.1328362116920378</v>
      </c>
      <c r="J398" s="110">
        <v>0.1717834885952555</v>
      </c>
      <c r="K398" s="110">
        <v>0.2776829275674787</v>
      </c>
      <c r="L398" s="110">
        <v>0.33557384747164348</v>
      </c>
      <c r="M398" s="110">
        <v>0.21493602355246647</v>
      </c>
      <c r="N398" s="110">
        <v>0.56611466126711074</v>
      </c>
      <c r="O398" s="110">
        <v>3.1674913305874437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3.2057889840678096E-2</v>
      </c>
      <c r="D399" s="110">
        <v>0.21056474512560733</v>
      </c>
      <c r="E399" s="110">
        <v>0.15008750288012684</v>
      </c>
      <c r="F399" s="110">
        <v>3.7938924441449324</v>
      </c>
      <c r="G399" s="110">
        <v>0.20122582605489181</v>
      </c>
      <c r="H399" s="110">
        <v>0.26297568999594523</v>
      </c>
      <c r="I399" s="110">
        <v>0.21597166097110801</v>
      </c>
      <c r="J399" s="110">
        <v>4.4918435572334605</v>
      </c>
      <c r="K399" s="110">
        <v>0.14248681701582275</v>
      </c>
      <c r="L399" s="110">
        <v>0.25014627485296814</v>
      </c>
      <c r="M399" s="110">
        <v>0.35204303856121166</v>
      </c>
      <c r="N399" s="110">
        <v>0.14699758457317694</v>
      </c>
      <c r="O399" s="110">
        <v>10.250293031249926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>
        <v>0</v>
      </c>
      <c r="L402" s="110">
        <v>0</v>
      </c>
      <c r="M402" s="110">
        <v>0</v>
      </c>
      <c r="N402" s="110">
        <v>0</v>
      </c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11.161731104774814</v>
      </c>
      <c r="D404" s="132">
        <v>7.2639460135198597</v>
      </c>
      <c r="E404" s="132">
        <v>8.0739172011154032</v>
      </c>
      <c r="F404" s="132">
        <v>5.6392618114922062</v>
      </c>
      <c r="G404" s="132">
        <v>6.004756499624027</v>
      </c>
      <c r="H404" s="132">
        <v>12.021196391419847</v>
      </c>
      <c r="I404" s="132">
        <v>8.6207027667623048</v>
      </c>
      <c r="J404" s="132">
        <v>4.8049370874608144</v>
      </c>
      <c r="K404" s="132">
        <v>8.3661184544216365</v>
      </c>
      <c r="L404" s="132">
        <v>10.808488262239401</v>
      </c>
      <c r="M404" s="132">
        <v>10.509807192293252</v>
      </c>
      <c r="N404" s="132">
        <v>11.849395397681235</v>
      </c>
      <c r="O404" s="132">
        <v>105.12425818280482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0.39204792106873987</v>
      </c>
      <c r="D406" s="127">
        <v>0.96964733384873569</v>
      </c>
      <c r="E406" s="127">
        <v>1.8585860170068087</v>
      </c>
      <c r="F406" s="127">
        <v>1.7693720127751542</v>
      </c>
      <c r="G406" s="127">
        <v>1.1222247084405819</v>
      </c>
      <c r="H406" s="127">
        <v>1.6051951769833466</v>
      </c>
      <c r="I406" s="127">
        <v>1.7351765525118326</v>
      </c>
      <c r="J406" s="127">
        <v>3.9422185527324429</v>
      </c>
      <c r="K406" s="127">
        <v>1.43291054679837</v>
      </c>
      <c r="L406" s="127">
        <v>2.7987317278073887</v>
      </c>
      <c r="M406" s="127">
        <v>2.310134879810994</v>
      </c>
      <c r="N406" s="127">
        <v>4.4217410487810564</v>
      </c>
      <c r="O406" s="127">
        <v>24.357986478565451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0.39204792106873987</v>
      </c>
      <c r="D407" s="110">
        <v>0.96964733384873569</v>
      </c>
      <c r="E407" s="110">
        <v>1.8585860170068087</v>
      </c>
      <c r="F407" s="110">
        <v>1.7693720127751542</v>
      </c>
      <c r="G407" s="110">
        <v>1.1222247084405819</v>
      </c>
      <c r="H407" s="110">
        <v>1.6051951769833466</v>
      </c>
      <c r="I407" s="110">
        <v>1.7351765525118326</v>
      </c>
      <c r="J407" s="110">
        <v>3.9422185527324429</v>
      </c>
      <c r="K407" s="110">
        <v>1.43291054679837</v>
      </c>
      <c r="L407" s="110">
        <v>2.7987317278073887</v>
      </c>
      <c r="M407" s="110">
        <v>2.310134879810994</v>
      </c>
      <c r="N407" s="110">
        <v>4.4217410487810564</v>
      </c>
      <c r="O407" s="110">
        <v>24.357986478565451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10.769683183706075</v>
      </c>
      <c r="D409" s="114">
        <v>6.2942986796711242</v>
      </c>
      <c r="E409" s="114">
        <v>6.2153311841085941</v>
      </c>
      <c r="F409" s="114">
        <v>3.8698897987170522</v>
      </c>
      <c r="G409" s="114">
        <v>4.8825317911834452</v>
      </c>
      <c r="H409" s="114">
        <v>10.4160012144365</v>
      </c>
      <c r="I409" s="114">
        <v>6.8855262142504721</v>
      </c>
      <c r="J409" s="114">
        <v>0.86271853472837146</v>
      </c>
      <c r="K409" s="114">
        <v>6.9332079076232667</v>
      </c>
      <c r="L409" s="114">
        <v>8.009756534432011</v>
      </c>
      <c r="M409" s="114">
        <v>8.1996723124822584</v>
      </c>
      <c r="N409" s="114">
        <v>7.4276543489001785</v>
      </c>
      <c r="O409" s="114">
        <v>80.766271704239372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-10.769683183706075</v>
      </c>
      <c r="D411" s="94">
        <v>-6.2942986796711278</v>
      </c>
      <c r="E411" s="94">
        <v>-6.215331184108595</v>
      </c>
      <c r="F411" s="94">
        <v>-3.86988979871705</v>
      </c>
      <c r="G411" s="94">
        <v>-4.8825317911834434</v>
      </c>
      <c r="H411" s="94">
        <v>-10.4160012144365</v>
      </c>
      <c r="I411" s="94">
        <v>-6.8855262142504712</v>
      </c>
      <c r="J411" s="94">
        <v>-0.86271853472837279</v>
      </c>
      <c r="K411" s="94">
        <v>-6.9332079076232667</v>
      </c>
      <c r="L411" s="94">
        <v>-8.0097565344320127</v>
      </c>
      <c r="M411" s="94">
        <v>-8.1996723124822548</v>
      </c>
      <c r="N411" s="94">
        <v>-7.4276543489001776</v>
      </c>
      <c r="O411" s="94">
        <v>-80.766271704239358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-10.769683183706075</v>
      </c>
      <c r="D412" s="124">
        <v>-6.2942986796711278</v>
      </c>
      <c r="E412" s="124">
        <v>-1.2678312067867594</v>
      </c>
      <c r="F412" s="124">
        <v>-3.86988979871705</v>
      </c>
      <c r="G412" s="124">
        <v>0.31777731204991877</v>
      </c>
      <c r="H412" s="124">
        <v>-10.395465887225958</v>
      </c>
      <c r="I412" s="124">
        <v>-2.4909057029294059</v>
      </c>
      <c r="J412" s="124">
        <v>2.4073108406788073</v>
      </c>
      <c r="K412" s="124">
        <v>-5.6596943455589335</v>
      </c>
      <c r="L412" s="124">
        <v>-8.0050640670528335</v>
      </c>
      <c r="M412" s="124">
        <v>-6.9970891233757282</v>
      </c>
      <c r="N412" s="124">
        <v>-5.0576146966612727</v>
      </c>
      <c r="O412" s="124">
        <v>-58.08244853895642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>
        <v>0</v>
      </c>
      <c r="M413" s="124">
        <v>0</v>
      </c>
      <c r="N413" s="124">
        <v>0</v>
      </c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-10.769683183706075</v>
      </c>
      <c r="D414" s="124">
        <v>-6.2942986796711278</v>
      </c>
      <c r="E414" s="124">
        <v>-1.2678312067867594</v>
      </c>
      <c r="F414" s="124">
        <v>-3.86988979871705</v>
      </c>
      <c r="G414" s="124">
        <v>0.31777731204991877</v>
      </c>
      <c r="H414" s="124">
        <v>-10.395465887225958</v>
      </c>
      <c r="I414" s="124">
        <v>-2.4909057029294059</v>
      </c>
      <c r="J414" s="124">
        <v>2.4073108406788073</v>
      </c>
      <c r="K414" s="124">
        <v>-5.6596943455589335</v>
      </c>
      <c r="L414" s="124">
        <v>-8.0050640670528335</v>
      </c>
      <c r="M414" s="124">
        <v>-6.9970891233757282</v>
      </c>
      <c r="N414" s="124">
        <v>-5.0576146966612727</v>
      </c>
      <c r="O414" s="124">
        <v>-58.08244853895642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0</v>
      </c>
      <c r="D415" s="124">
        <v>0</v>
      </c>
      <c r="E415" s="124">
        <v>-4.9474999773218356</v>
      </c>
      <c r="F415" s="124">
        <v>0</v>
      </c>
      <c r="G415" s="124">
        <v>-5.2003091032333622</v>
      </c>
      <c r="H415" s="124">
        <v>-2.0535327210541722E-2</v>
      </c>
      <c r="I415" s="124">
        <v>-4.3946205113210652</v>
      </c>
      <c r="J415" s="124">
        <v>-3.2700293754071801</v>
      </c>
      <c r="K415" s="124">
        <v>-1.2735135620643334</v>
      </c>
      <c r="L415" s="124">
        <v>-4.692467379178545E-3</v>
      </c>
      <c r="M415" s="124">
        <v>-1.2025831891065264</v>
      </c>
      <c r="N415" s="124">
        <v>-2.3700396522389049</v>
      </c>
      <c r="O415" s="124">
        <v>-22.683823165282931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>
        <v>0</v>
      </c>
      <c r="L416" s="124">
        <v>0</v>
      </c>
      <c r="M416" s="124">
        <v>0</v>
      </c>
      <c r="N416" s="124">
        <v>0</v>
      </c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0</v>
      </c>
      <c r="D418" s="124">
        <v>0</v>
      </c>
      <c r="E418" s="124">
        <v>-4.9474999773218356</v>
      </c>
      <c r="F418" s="124">
        <v>0</v>
      </c>
      <c r="G418" s="124">
        <v>-5.2003091032333622</v>
      </c>
      <c r="H418" s="124">
        <v>-2.0535327210541722E-2</v>
      </c>
      <c r="I418" s="124">
        <v>-4.3946205113210652</v>
      </c>
      <c r="J418" s="124">
        <v>-3.2700293754071801</v>
      </c>
      <c r="K418" s="124">
        <v>-1.2735135620643334</v>
      </c>
      <c r="L418" s="124">
        <v>-4.692467379178545E-3</v>
      </c>
      <c r="M418" s="124">
        <v>-1.2025831891065264</v>
      </c>
      <c r="N418" s="124">
        <v>-2.3700396522389049</v>
      </c>
      <c r="O418" s="124">
        <v>-22.683823165282931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0</v>
      </c>
      <c r="G422" s="135">
        <v>0</v>
      </c>
      <c r="H422" s="135">
        <v>0</v>
      </c>
      <c r="I422" s="135">
        <v>0</v>
      </c>
      <c r="J422" s="135">
        <v>-1.3322676295501878E-15</v>
      </c>
      <c r="K422" s="135">
        <v>0</v>
      </c>
      <c r="L422" s="135">
        <v>0</v>
      </c>
      <c r="M422" s="135">
        <v>0</v>
      </c>
      <c r="N422" s="135">
        <v>0</v>
      </c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2" t="s">
        <v>413</v>
      </c>
      <c r="C424" s="422"/>
      <c r="D424" s="422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61"/>
      <c r="Q424" s="61"/>
      <c r="R424" s="61"/>
      <c r="S424" s="61"/>
    </row>
    <row r="425" spans="1:29" s="53" customFormat="1">
      <c r="B425" s="423" t="s">
        <v>405</v>
      </c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61"/>
      <c r="Q425" s="61"/>
      <c r="R425" s="61"/>
      <c r="S425" s="61"/>
    </row>
    <row r="426" spans="1:29" s="53" customFormat="1">
      <c r="B426" s="424" t="s">
        <v>95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  <c r="M426" s="424"/>
      <c r="N426" s="424"/>
      <c r="O426" s="424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5" t="s">
        <v>96</v>
      </c>
      <c r="C428" s="427" t="s">
        <v>406</v>
      </c>
      <c r="D428" s="428"/>
      <c r="E428" s="428"/>
      <c r="F428" s="428"/>
      <c r="G428" s="428"/>
      <c r="H428" s="428"/>
      <c r="I428" s="428"/>
      <c r="J428" s="428"/>
      <c r="K428" s="428"/>
      <c r="L428" s="428"/>
      <c r="M428" s="428"/>
      <c r="N428" s="429"/>
      <c r="O428" s="430" t="s">
        <v>407</v>
      </c>
      <c r="P428" s="61"/>
      <c r="Q428" s="61"/>
      <c r="R428" s="61"/>
      <c r="S428" s="61"/>
    </row>
    <row r="429" spans="1:29" s="53" customFormat="1">
      <c r="B429" s="426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1"/>
      <c r="P429" s="61"/>
      <c r="Q429" s="61"/>
      <c r="R429" s="61"/>
      <c r="S429" s="61"/>
    </row>
    <row r="430" spans="1:29" s="53" customFormat="1">
      <c r="B430" s="63" t="s">
        <v>146</v>
      </c>
      <c r="C430" s="64">
        <v>7.965332421852036</v>
      </c>
      <c r="D430" s="64">
        <v>8.2759905570397336</v>
      </c>
      <c r="E430" s="64">
        <v>15.537716298161619</v>
      </c>
      <c r="F430" s="64">
        <v>10.954418778402161</v>
      </c>
      <c r="G430" s="64">
        <v>15.837333978571978</v>
      </c>
      <c r="H430" s="64">
        <v>10.608252700406608</v>
      </c>
      <c r="I430" s="64">
        <v>15.139080937117381</v>
      </c>
      <c r="J430" s="64">
        <v>14.334339553461886</v>
      </c>
      <c r="K430" s="64">
        <v>12.225651667186682</v>
      </c>
      <c r="L430" s="64">
        <v>10.776567349577913</v>
      </c>
      <c r="M430" s="64">
        <v>14.363619025301503</v>
      </c>
      <c r="N430" s="64">
        <v>13.906107846156926</v>
      </c>
      <c r="O430" s="64">
        <v>149.92441111323643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7.7221158455611549</v>
      </c>
      <c r="D432" s="68">
        <v>8.0422380636480977</v>
      </c>
      <c r="E432" s="68">
        <v>15.180567968090918</v>
      </c>
      <c r="F432" s="68">
        <v>10.671742967777696</v>
      </c>
      <c r="G432" s="68">
        <v>15.306913716487838</v>
      </c>
      <c r="H432" s="68">
        <v>10.049124730574745</v>
      </c>
      <c r="I432" s="68">
        <v>14.412532804956053</v>
      </c>
      <c r="J432" s="68">
        <v>13.433385006876813</v>
      </c>
      <c r="K432" s="68">
        <v>11.371583367741383</v>
      </c>
      <c r="L432" s="68">
        <v>9.9067791284093918</v>
      </c>
      <c r="M432" s="68">
        <v>13.501224075712207</v>
      </c>
      <c r="N432" s="68">
        <v>13.028128482596669</v>
      </c>
      <c r="O432" s="68">
        <v>142.62633615843296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>
        <v>0</v>
      </c>
      <c r="J433" s="110">
        <v>0</v>
      </c>
      <c r="K433" s="110">
        <v>0</v>
      </c>
      <c r="L433" s="110">
        <v>0</v>
      </c>
      <c r="M433" s="110">
        <v>0</v>
      </c>
      <c r="N433" s="110">
        <v>0</v>
      </c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>
        <v>0</v>
      </c>
      <c r="J434" s="110">
        <v>0</v>
      </c>
      <c r="K434" s="110">
        <v>0</v>
      </c>
      <c r="L434" s="110">
        <v>0</v>
      </c>
      <c r="M434" s="110">
        <v>0</v>
      </c>
      <c r="N434" s="110">
        <v>0</v>
      </c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>
        <v>0</v>
      </c>
      <c r="J435" s="110">
        <v>0</v>
      </c>
      <c r="K435" s="110">
        <v>0</v>
      </c>
      <c r="L435" s="110">
        <v>0</v>
      </c>
      <c r="M435" s="110">
        <v>0</v>
      </c>
      <c r="N435" s="110">
        <v>0</v>
      </c>
      <c r="O435" s="110">
        <v>0</v>
      </c>
    </row>
    <row r="436" spans="1:29">
      <c r="A436" s="53"/>
      <c r="B436" s="98" t="s">
        <v>110</v>
      </c>
      <c r="C436" s="110">
        <v>7.7221158455611549</v>
      </c>
      <c r="D436" s="110">
        <v>8.0422380636480977</v>
      </c>
      <c r="E436" s="110">
        <v>15.180567968090918</v>
      </c>
      <c r="F436" s="110">
        <v>10.671742967777696</v>
      </c>
      <c r="G436" s="110">
        <v>15.306913716487838</v>
      </c>
      <c r="H436" s="110">
        <v>10.049124730574745</v>
      </c>
      <c r="I436" s="110">
        <v>14.412532804956053</v>
      </c>
      <c r="J436" s="110">
        <v>13.433385006876813</v>
      </c>
      <c r="K436" s="110">
        <v>11.371583367741383</v>
      </c>
      <c r="L436" s="110">
        <v>9.9067791284093918</v>
      </c>
      <c r="M436" s="110">
        <v>13.501224075712207</v>
      </c>
      <c r="N436" s="110">
        <v>13.028128482596669</v>
      </c>
      <c r="O436" s="110">
        <v>142.62633615843296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>
        <v>0</v>
      </c>
      <c r="J437" s="110">
        <v>0</v>
      </c>
      <c r="K437" s="110">
        <v>0</v>
      </c>
      <c r="L437" s="110">
        <v>0</v>
      </c>
      <c r="M437" s="110">
        <v>0</v>
      </c>
      <c r="N437" s="110">
        <v>0</v>
      </c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>
        <v>0</v>
      </c>
      <c r="L438" s="110">
        <v>0</v>
      </c>
      <c r="M438" s="110">
        <v>0</v>
      </c>
      <c r="N438" s="110">
        <v>0</v>
      </c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0.24321657629088095</v>
      </c>
      <c r="D440" s="68">
        <v>0.23375249339163603</v>
      </c>
      <c r="E440" s="68">
        <v>0.3571483300707014</v>
      </c>
      <c r="F440" s="68">
        <v>0.28267581062446445</v>
      </c>
      <c r="G440" s="68">
        <v>0.53042026208414073</v>
      </c>
      <c r="H440" s="68">
        <v>0.55912796983186275</v>
      </c>
      <c r="I440" s="68">
        <v>0.72654813216132741</v>
      </c>
      <c r="J440" s="68">
        <v>0.9009545465850729</v>
      </c>
      <c r="K440" s="68">
        <v>0.85406829944529861</v>
      </c>
      <c r="L440" s="68">
        <v>0.86978822116852195</v>
      </c>
      <c r="M440" s="68">
        <v>0.86239494958929697</v>
      </c>
      <c r="N440" s="68">
        <v>0.87797936356025719</v>
      </c>
      <c r="O440" s="68">
        <v>7.2980749548034618</v>
      </c>
    </row>
    <row r="441" spans="1:29">
      <c r="A441" s="53"/>
      <c r="B441" s="106" t="s">
        <v>107</v>
      </c>
      <c r="C441" s="110">
        <v>0.24321657629088095</v>
      </c>
      <c r="D441" s="110">
        <v>0.23375249339163603</v>
      </c>
      <c r="E441" s="110">
        <v>0.3571483300707014</v>
      </c>
      <c r="F441" s="110">
        <v>0.28267581062446445</v>
      </c>
      <c r="G441" s="110">
        <v>0.53042026208414073</v>
      </c>
      <c r="H441" s="110">
        <v>0.55912796983186275</v>
      </c>
      <c r="I441" s="110">
        <v>0.72654813216132741</v>
      </c>
      <c r="J441" s="110">
        <v>0.9009545465850729</v>
      </c>
      <c r="K441" s="110">
        <v>0.85406829944529861</v>
      </c>
      <c r="L441" s="110">
        <v>0.86978822116852195</v>
      </c>
      <c r="M441" s="110">
        <v>0.86239494958929697</v>
      </c>
      <c r="N441" s="110">
        <v>0.87797936356025719</v>
      </c>
      <c r="O441" s="110">
        <v>7.2980749548034618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1.9467056044514681</v>
      </c>
      <c r="D443" s="127">
        <v>2.6824958798325587</v>
      </c>
      <c r="E443" s="127">
        <v>3.3414115731207503</v>
      </c>
      <c r="F443" s="127">
        <v>5.757758383468385</v>
      </c>
      <c r="G443" s="127">
        <v>3.9778758435882238</v>
      </c>
      <c r="H443" s="127">
        <v>3.293828603898052</v>
      </c>
      <c r="I443" s="127">
        <v>5.7370768299190447</v>
      </c>
      <c r="J443" s="127">
        <v>9.8360005477321373</v>
      </c>
      <c r="K443" s="127">
        <v>3.7064380167512705</v>
      </c>
      <c r="L443" s="127">
        <v>8.4868768567458908</v>
      </c>
      <c r="M443" s="127">
        <v>4.7562969592410465</v>
      </c>
      <c r="N443" s="127">
        <v>8.5384512728422575</v>
      </c>
      <c r="O443" s="127">
        <v>62.061216371591087</v>
      </c>
    </row>
    <row r="444" spans="1:29">
      <c r="A444" s="53"/>
      <c r="B444" s="130" t="s">
        <v>178</v>
      </c>
      <c r="C444" s="129">
        <v>1.9467056044514681</v>
      </c>
      <c r="D444" s="129">
        <v>2.6824958798325587</v>
      </c>
      <c r="E444" s="129">
        <v>2.8086763833226587</v>
      </c>
      <c r="F444" s="129">
        <v>3.553579863915262</v>
      </c>
      <c r="G444" s="129">
        <v>3.9778758435882238</v>
      </c>
      <c r="H444" s="129">
        <v>3.293828603898052</v>
      </c>
      <c r="I444" s="129">
        <v>5.2340255083057698</v>
      </c>
      <c r="J444" s="129">
        <v>9.8360005477321373</v>
      </c>
      <c r="K444" s="129">
        <v>3.7064380167512705</v>
      </c>
      <c r="L444" s="129">
        <v>6.3142468505852598</v>
      </c>
      <c r="M444" s="129">
        <v>4.7562969592410465</v>
      </c>
      <c r="N444" s="129">
        <v>8.5384512728422575</v>
      </c>
      <c r="O444" s="129">
        <v>56.648621334465965</v>
      </c>
    </row>
    <row r="445" spans="1:29">
      <c r="A445" s="53"/>
      <c r="B445" s="98" t="s">
        <v>115</v>
      </c>
      <c r="C445" s="110">
        <v>1.6242332646292919</v>
      </c>
      <c r="D445" s="110">
        <v>1.6534617061818362</v>
      </c>
      <c r="E445" s="110">
        <v>1.7857111785206941</v>
      </c>
      <c r="F445" s="110">
        <v>1.604436411725171</v>
      </c>
      <c r="G445" s="110">
        <v>1.7980292942201466</v>
      </c>
      <c r="H445" s="110">
        <v>1.7651902448692376</v>
      </c>
      <c r="I445" s="110">
        <v>3.3627313457356411</v>
      </c>
      <c r="J445" s="110">
        <v>2.0771327364148138</v>
      </c>
      <c r="K445" s="110">
        <v>2.1895027404375211</v>
      </c>
      <c r="L445" s="110">
        <v>2.1604567255410903</v>
      </c>
      <c r="M445" s="110">
        <v>3.50837652884994</v>
      </c>
      <c r="N445" s="110">
        <v>4.7140799361827108</v>
      </c>
      <c r="O445" s="110">
        <v>28.243342113308096</v>
      </c>
    </row>
    <row r="446" spans="1:29">
      <c r="A446" s="53"/>
      <c r="B446" s="98" t="s">
        <v>69</v>
      </c>
      <c r="C446" s="110">
        <v>0.17174475831970204</v>
      </c>
      <c r="D446" s="110">
        <v>0.57413872316370251</v>
      </c>
      <c r="E446" s="110">
        <v>0.59191901210288256</v>
      </c>
      <c r="F446" s="110">
        <v>1.0562502841439179</v>
      </c>
      <c r="G446" s="110">
        <v>1.4038670187190909</v>
      </c>
      <c r="H446" s="110">
        <v>1.1198725914463958</v>
      </c>
      <c r="I446" s="110">
        <v>0.68713426929332444</v>
      </c>
      <c r="J446" s="110">
        <v>1.2447281711760372</v>
      </c>
      <c r="K446" s="110">
        <v>1.0194474846004526</v>
      </c>
      <c r="L446" s="110">
        <v>1.3189908206590208</v>
      </c>
      <c r="M446" s="110">
        <v>0.69915058340888081</v>
      </c>
      <c r="N446" s="110">
        <v>1.5338620179342386</v>
      </c>
      <c r="O446" s="110">
        <v>11.421105734967647</v>
      </c>
    </row>
    <row r="447" spans="1:29">
      <c r="A447" s="53"/>
      <c r="B447" s="98" t="s">
        <v>70</v>
      </c>
      <c r="C447" s="110">
        <v>1.6127299654520116E-2</v>
      </c>
      <c r="D447" s="110">
        <v>0.26391542650143257</v>
      </c>
      <c r="E447" s="110">
        <v>0.24114902456680165</v>
      </c>
      <c r="F447" s="110">
        <v>0.42573250834678417</v>
      </c>
      <c r="G447" s="110">
        <v>0.6728210869942447</v>
      </c>
      <c r="H447" s="110">
        <v>0.26424811397774778</v>
      </c>
      <c r="I447" s="110">
        <v>0.92687948904442541</v>
      </c>
      <c r="J447" s="110">
        <v>3.1925845176115097</v>
      </c>
      <c r="K447" s="110">
        <v>0.37910925187251399</v>
      </c>
      <c r="L447" s="110">
        <v>0.38197950267238207</v>
      </c>
      <c r="M447" s="110">
        <v>0.45642720566284806</v>
      </c>
      <c r="N447" s="110">
        <v>0.6947937912894433</v>
      </c>
      <c r="O447" s="110">
        <v>7.9157672181946532</v>
      </c>
    </row>
    <row r="448" spans="1:29" s="53" customFormat="1">
      <c r="B448" s="98" t="s">
        <v>88</v>
      </c>
      <c r="C448" s="110">
        <v>0.13460028184795425</v>
      </c>
      <c r="D448" s="110">
        <v>0.1909800239855875</v>
      </c>
      <c r="E448" s="110">
        <v>0.18989716813228083</v>
      </c>
      <c r="F448" s="110">
        <v>0.46716065969938897</v>
      </c>
      <c r="G448" s="110">
        <v>0.1031584436547416</v>
      </c>
      <c r="H448" s="110">
        <v>0.14451765360467084</v>
      </c>
      <c r="I448" s="110">
        <v>0.2572804042323788</v>
      </c>
      <c r="J448" s="110">
        <v>3.3215551225297766</v>
      </c>
      <c r="K448" s="110">
        <v>0.1183785398407826</v>
      </c>
      <c r="L448" s="110">
        <v>2.4528198017127663</v>
      </c>
      <c r="M448" s="110">
        <v>9.2342641319377666E-2</v>
      </c>
      <c r="N448" s="110">
        <v>1.5957155274358636</v>
      </c>
      <c r="O448" s="110">
        <v>9.0684062679955701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</v>
      </c>
      <c r="E450" s="85">
        <v>0.53273518979809165</v>
      </c>
      <c r="F450" s="85">
        <v>2.2041785195531234</v>
      </c>
      <c r="G450" s="85">
        <v>0</v>
      </c>
      <c r="H450" s="85">
        <v>0</v>
      </c>
      <c r="I450" s="85">
        <v>0.5030513216132747</v>
      </c>
      <c r="J450" s="85">
        <v>0</v>
      </c>
      <c r="K450" s="85">
        <v>0</v>
      </c>
      <c r="L450" s="85">
        <v>2.1726300061606314</v>
      </c>
      <c r="M450" s="85">
        <v>0</v>
      </c>
      <c r="N450" s="85">
        <v>0</v>
      </c>
      <c r="O450" s="85">
        <v>5.4125950371251212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</v>
      </c>
      <c r="E451" s="110">
        <v>0.53273518979809165</v>
      </c>
      <c r="F451" s="110">
        <v>2.2041785195531234</v>
      </c>
      <c r="G451" s="110">
        <v>0</v>
      </c>
      <c r="H451" s="110">
        <v>0</v>
      </c>
      <c r="I451" s="110">
        <v>0.5030513216132747</v>
      </c>
      <c r="J451" s="110">
        <v>0</v>
      </c>
      <c r="K451" s="110">
        <v>0</v>
      </c>
      <c r="L451" s="110">
        <v>2.1726300061606314</v>
      </c>
      <c r="M451" s="110">
        <v>0</v>
      </c>
      <c r="N451" s="110">
        <v>0</v>
      </c>
      <c r="O451" s="110">
        <v>5.4125950371251212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6.0186268174005679</v>
      </c>
      <c r="D453" s="132">
        <v>5.5934946772071754</v>
      </c>
      <c r="E453" s="132">
        <v>12.19630472504087</v>
      </c>
      <c r="F453" s="132">
        <v>5.196660394933776</v>
      </c>
      <c r="G453" s="132">
        <v>11.859458134983754</v>
      </c>
      <c r="H453" s="132">
        <v>7.3144240965085556</v>
      </c>
      <c r="I453" s="132">
        <v>9.4020041071983371</v>
      </c>
      <c r="J453" s="132">
        <v>4.4983390057297488</v>
      </c>
      <c r="K453" s="132">
        <v>8.519213650435411</v>
      </c>
      <c r="L453" s="132">
        <v>2.2896904928320225</v>
      </c>
      <c r="M453" s="132">
        <v>9.6073220660604566</v>
      </c>
      <c r="N453" s="132">
        <v>5.3676565733146688</v>
      </c>
      <c r="O453" s="132">
        <v>87.863194741645344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4.0031792622154283E-2</v>
      </c>
      <c r="D455" s="127">
        <v>1.1812322761125031</v>
      </c>
      <c r="E455" s="127">
        <v>1.2223043021384601</v>
      </c>
      <c r="F455" s="127">
        <v>3.5550337503555198</v>
      </c>
      <c r="G455" s="127">
        <v>3.5457494367643227</v>
      </c>
      <c r="H455" s="127">
        <v>2.0079786316269885</v>
      </c>
      <c r="I455" s="127">
        <v>0.92802001589883232</v>
      </c>
      <c r="J455" s="127">
        <v>0.47628754990561784</v>
      </c>
      <c r="K455" s="127">
        <v>1.435819127200169</v>
      </c>
      <c r="L455" s="127">
        <v>7.8715758510644198</v>
      </c>
      <c r="M455" s="127">
        <v>0.42430220103843297</v>
      </c>
      <c r="N455" s="127">
        <v>1.9816068244252036</v>
      </c>
      <c r="O455" s="127">
        <v>24.669941759152625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4.0031792622154283E-2</v>
      </c>
      <c r="D456" s="110">
        <v>1.1812322761125031</v>
      </c>
      <c r="E456" s="110">
        <v>1.2223043021384601</v>
      </c>
      <c r="F456" s="110">
        <v>3.5550337503555198</v>
      </c>
      <c r="G456" s="110">
        <v>3.5457494367643227</v>
      </c>
      <c r="H456" s="110">
        <v>2.0079786316269885</v>
      </c>
      <c r="I456" s="110">
        <v>0.92802001589883232</v>
      </c>
      <c r="J456" s="110">
        <v>0.47628754990561784</v>
      </c>
      <c r="K456" s="110">
        <v>1.435819127200169</v>
      </c>
      <c r="L456" s="110">
        <v>7.8715758510644198</v>
      </c>
      <c r="M456" s="110">
        <v>0.42430220103843297</v>
      </c>
      <c r="N456" s="110">
        <v>1.9816068244252036</v>
      </c>
      <c r="O456" s="110">
        <v>24.669941759152625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5.9785950247784134</v>
      </c>
      <c r="D458" s="114">
        <v>4.4122624010946723</v>
      </c>
      <c r="E458" s="114">
        <v>10.97400042290241</v>
      </c>
      <c r="F458" s="114">
        <v>1.6416266445782561</v>
      </c>
      <c r="G458" s="114">
        <v>8.3137086982194308</v>
      </c>
      <c r="H458" s="114">
        <v>5.3064454648815671</v>
      </c>
      <c r="I458" s="114">
        <v>8.4739840912995046</v>
      </c>
      <c r="J458" s="114">
        <v>4.0220514558241307</v>
      </c>
      <c r="K458" s="114">
        <v>7.083394523235242</v>
      </c>
      <c r="L458" s="114">
        <v>-5.5818853582323973</v>
      </c>
      <c r="M458" s="114">
        <v>9.1830198650220236</v>
      </c>
      <c r="N458" s="114">
        <v>3.386049748889465</v>
      </c>
      <c r="O458" s="114">
        <v>63.193252982492723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-5.9785950247784134</v>
      </c>
      <c r="D460" s="94">
        <v>-4.4122624010946714</v>
      </c>
      <c r="E460" s="94">
        <v>-10.974000422902407</v>
      </c>
      <c r="F460" s="94">
        <v>-1.6416266445782561</v>
      </c>
      <c r="G460" s="94">
        <v>-8.3137086982194308</v>
      </c>
      <c r="H460" s="94">
        <v>-5.3064454648815662</v>
      </c>
      <c r="I460" s="94">
        <v>-8.4739840912995028</v>
      </c>
      <c r="J460" s="94">
        <v>-4.0220514558241316</v>
      </c>
      <c r="K460" s="94">
        <v>-7.0833945232352429</v>
      </c>
      <c r="L460" s="94">
        <v>5.5818853582323973</v>
      </c>
      <c r="M460" s="94">
        <v>-9.1830198650220218</v>
      </c>
      <c r="N460" s="94">
        <v>-3.3860497488894659</v>
      </c>
      <c r="O460" s="94">
        <v>-63.193252982492723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-5.9785950247784134</v>
      </c>
      <c r="D461" s="124">
        <v>-4.4122624010946714</v>
      </c>
      <c r="E461" s="124">
        <v>-15.921500400224243</v>
      </c>
      <c r="F461" s="124">
        <v>-1.6416266445782561</v>
      </c>
      <c r="G461" s="124">
        <v>-13.514017801452793</v>
      </c>
      <c r="H461" s="124">
        <v>-5.3269807920921082</v>
      </c>
      <c r="I461" s="124">
        <v>-12.868604602620568</v>
      </c>
      <c r="J461" s="124">
        <v>-7.2920808312313117</v>
      </c>
      <c r="K461" s="124">
        <v>-8.3569080852995761</v>
      </c>
      <c r="L461" s="124">
        <v>5.5771928908532189</v>
      </c>
      <c r="M461" s="124">
        <v>-10.385603054128548</v>
      </c>
      <c r="N461" s="124">
        <v>-5.7560894011283708</v>
      </c>
      <c r="O461" s="124">
        <v>-85.877076147775654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-5.9785950247784134</v>
      </c>
      <c r="D463" s="124">
        <v>-4.4122624010946714</v>
      </c>
      <c r="E463" s="124">
        <v>-15.921500400224243</v>
      </c>
      <c r="F463" s="124">
        <v>-1.6416266445782561</v>
      </c>
      <c r="G463" s="124">
        <v>-13.514017801452793</v>
      </c>
      <c r="H463" s="124">
        <v>-5.3269807920921082</v>
      </c>
      <c r="I463" s="124">
        <v>-12.868604602620568</v>
      </c>
      <c r="J463" s="124">
        <v>-7.2920808312313117</v>
      </c>
      <c r="K463" s="124">
        <v>-8.3569080852995761</v>
      </c>
      <c r="L463" s="124">
        <v>5.5771928908532189</v>
      </c>
      <c r="M463" s="124">
        <v>-10.385603054128548</v>
      </c>
      <c r="N463" s="124">
        <v>-5.7560894011283708</v>
      </c>
      <c r="O463" s="124">
        <v>-85.877076147775654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0</v>
      </c>
      <c r="D464" s="124">
        <v>0</v>
      </c>
      <c r="E464" s="124">
        <v>4.9474999773218356</v>
      </c>
      <c r="F464" s="124">
        <v>0</v>
      </c>
      <c r="G464" s="124">
        <v>5.2003091032333622</v>
      </c>
      <c r="H464" s="124">
        <v>2.0535327210541722E-2</v>
      </c>
      <c r="I464" s="124">
        <v>4.3946205113210652</v>
      </c>
      <c r="J464" s="124">
        <v>3.2700293754071801</v>
      </c>
      <c r="K464" s="124">
        <v>1.2735135620643334</v>
      </c>
      <c r="L464" s="124">
        <v>4.692467379178545E-3</v>
      </c>
      <c r="M464" s="124">
        <v>1.2025831891065264</v>
      </c>
      <c r="N464" s="124">
        <v>2.3700396522389049</v>
      </c>
      <c r="O464" s="124">
        <v>22.683823165282931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4">
        <v>0</v>
      </c>
      <c r="L465" s="124">
        <v>0</v>
      </c>
      <c r="M465" s="124">
        <v>0</v>
      </c>
      <c r="N465" s="124">
        <v>0</v>
      </c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4">
        <v>0</v>
      </c>
      <c r="L466" s="124">
        <v>0</v>
      </c>
      <c r="M466" s="124">
        <v>0</v>
      </c>
      <c r="N466" s="124">
        <v>0</v>
      </c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0</v>
      </c>
      <c r="D467" s="124">
        <v>0</v>
      </c>
      <c r="E467" s="124">
        <v>4.9474999773218356</v>
      </c>
      <c r="F467" s="124">
        <v>0</v>
      </c>
      <c r="G467" s="124">
        <v>5.2003091032333622</v>
      </c>
      <c r="H467" s="124">
        <v>2.0535327210541722E-2</v>
      </c>
      <c r="I467" s="124">
        <v>4.3946205113210652</v>
      </c>
      <c r="J467" s="124">
        <v>3.2700293754071801</v>
      </c>
      <c r="K467" s="124">
        <v>1.2735135620643334</v>
      </c>
      <c r="L467" s="124">
        <v>4.692467379178545E-3</v>
      </c>
      <c r="M467" s="124">
        <v>1.2025831891065264</v>
      </c>
      <c r="N467" s="124">
        <v>2.3700396522389049</v>
      </c>
      <c r="O467" s="124">
        <v>22.683823165282931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>
        <v>0</v>
      </c>
      <c r="L468" s="124">
        <v>0</v>
      </c>
      <c r="M468" s="124">
        <v>0</v>
      </c>
      <c r="N468" s="124">
        <v>0</v>
      </c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>
        <v>0</v>
      </c>
      <c r="J470" s="135">
        <v>0</v>
      </c>
      <c r="K470" s="135">
        <v>0</v>
      </c>
      <c r="L470" s="135">
        <v>0</v>
      </c>
      <c r="M470" s="135">
        <v>0</v>
      </c>
      <c r="N470" s="135">
        <v>0</v>
      </c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2" t="s">
        <v>414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</row>
    <row r="473" spans="1:29">
      <c r="B473" s="423" t="s">
        <v>405</v>
      </c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</row>
    <row r="474" spans="1:29">
      <c r="B474" s="424" t="s">
        <v>95</v>
      </c>
      <c r="C474" s="424"/>
      <c r="D474" s="424"/>
      <c r="E474" s="424"/>
      <c r="F474" s="424"/>
      <c r="G474" s="424"/>
      <c r="H474" s="424"/>
      <c r="I474" s="424"/>
      <c r="J474" s="424"/>
      <c r="K474" s="424"/>
      <c r="L474" s="424"/>
      <c r="M474" s="424"/>
      <c r="N474" s="424"/>
      <c r="O474" s="424"/>
    </row>
    <row r="476" spans="1:29" ht="15" thickBot="1"/>
    <row r="477" spans="1:29">
      <c r="B477" s="435" t="s">
        <v>96</v>
      </c>
      <c r="C477" s="437" t="s">
        <v>406</v>
      </c>
      <c r="D477" s="438">
        <v>0</v>
      </c>
      <c r="E477" s="438">
        <v>0</v>
      </c>
      <c r="F477" s="438">
        <v>0</v>
      </c>
      <c r="G477" s="438">
        <v>0</v>
      </c>
      <c r="H477" s="438">
        <v>0</v>
      </c>
      <c r="I477" s="438">
        <v>0</v>
      </c>
      <c r="J477" s="438">
        <v>0</v>
      </c>
      <c r="K477" s="438">
        <v>0</v>
      </c>
      <c r="L477" s="438">
        <v>0</v>
      </c>
      <c r="M477" s="438">
        <v>0</v>
      </c>
      <c r="N477" s="439">
        <v>0</v>
      </c>
      <c r="O477" s="440">
        <f>$O$16</f>
        <v>0</v>
      </c>
    </row>
    <row r="478" spans="1:29">
      <c r="B478" s="436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1"/>
    </row>
    <row r="479" spans="1:29">
      <c r="B479" s="369" t="s">
        <v>146</v>
      </c>
      <c r="C479" s="370">
        <v>13.683530684428147</v>
      </c>
      <c r="D479" s="370">
        <v>50.162128337778938</v>
      </c>
      <c r="E479" s="370">
        <v>38.851106293317329</v>
      </c>
      <c r="F479" s="370">
        <v>108.34089130001774</v>
      </c>
      <c r="G479" s="370">
        <v>48.415566014776644</v>
      </c>
      <c r="H479" s="370">
        <v>9.6344863506091194</v>
      </c>
      <c r="I479" s="370">
        <v>82.326633783481725</v>
      </c>
      <c r="J479" s="370">
        <v>18.532271674113314</v>
      </c>
      <c r="K479" s="370">
        <v>138.1946121749063</v>
      </c>
      <c r="L479" s="370">
        <v>104.12237064353322</v>
      </c>
      <c r="M479" s="370">
        <v>56.475838645004629</v>
      </c>
      <c r="N479" s="370">
        <v>25.1522302828525</v>
      </c>
      <c r="O479" s="370">
        <v>693.89166618481966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13.683530684428147</v>
      </c>
      <c r="D481" s="374">
        <v>49.221345520267384</v>
      </c>
      <c r="E481" s="374">
        <v>38.82829192331733</v>
      </c>
      <c r="F481" s="374">
        <v>108.09264972001775</v>
      </c>
      <c r="G481" s="374">
        <v>48.345762524053043</v>
      </c>
      <c r="H481" s="374">
        <v>9.5959523906091189</v>
      </c>
      <c r="I481" s="374">
        <v>82.28809982348173</v>
      </c>
      <c r="J481" s="374">
        <v>18.441691264155175</v>
      </c>
      <c r="K481" s="374">
        <v>138.15016666650433</v>
      </c>
      <c r="L481" s="374">
        <v>93.082544793064116</v>
      </c>
      <c r="M481" s="374">
        <v>56.38542990661832</v>
      </c>
      <c r="N481" s="374">
        <v>25.106631103853093</v>
      </c>
      <c r="O481" s="374">
        <v>681.22209632036959</v>
      </c>
    </row>
    <row r="482" spans="2:15">
      <c r="B482" s="375" t="s">
        <v>148</v>
      </c>
      <c r="C482" s="243">
        <v>13.300330309999998</v>
      </c>
      <c r="D482" s="243">
        <v>49.115894874752179</v>
      </c>
      <c r="E482" s="243">
        <v>36.868865400726953</v>
      </c>
      <c r="F482" s="243">
        <v>108.09216192</v>
      </c>
      <c r="G482" s="243">
        <v>48.344311939999997</v>
      </c>
      <c r="H482" s="243">
        <v>9.5931228199999996</v>
      </c>
      <c r="I482" s="243">
        <v>82.288005630581495</v>
      </c>
      <c r="J482" s="243">
        <v>18.4415045537115</v>
      </c>
      <c r="K482" s="243">
        <v>138.15000584732519</v>
      </c>
      <c r="L482" s="243">
        <v>93.063915186893993</v>
      </c>
      <c r="M482" s="243">
        <v>56.385429815045747</v>
      </c>
      <c r="N482" s="243">
        <v>25.106151252472632</v>
      </c>
      <c r="O482" s="243">
        <v>678.74969955150971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>
        <v>0</v>
      </c>
      <c r="H483" s="243">
        <v>0</v>
      </c>
      <c r="I483" s="243">
        <v>0</v>
      </c>
      <c r="J483" s="243">
        <v>0</v>
      </c>
      <c r="K483" s="243">
        <v>0</v>
      </c>
      <c r="L483" s="243">
        <v>0</v>
      </c>
      <c r="M483" s="243">
        <v>0</v>
      </c>
      <c r="N483" s="243">
        <v>0</v>
      </c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>
        <v>0</v>
      </c>
      <c r="H484" s="243">
        <v>0</v>
      </c>
      <c r="I484" s="243">
        <v>0</v>
      </c>
      <c r="J484" s="243">
        <v>0</v>
      </c>
      <c r="K484" s="243">
        <v>0</v>
      </c>
      <c r="L484" s="243">
        <v>0</v>
      </c>
      <c r="M484" s="243">
        <v>0</v>
      </c>
      <c r="N484" s="243">
        <v>0</v>
      </c>
      <c r="O484" s="243">
        <v>0</v>
      </c>
    </row>
    <row r="485" spans="2:15">
      <c r="B485" s="375" t="s">
        <v>110</v>
      </c>
      <c r="C485" s="243">
        <v>0.38320037442814925</v>
      </c>
      <c r="D485" s="243">
        <v>0.10545064551520583</v>
      </c>
      <c r="E485" s="243">
        <v>1.9594265225903762</v>
      </c>
      <c r="F485" s="243">
        <v>4.8780001775333373E-4</v>
      </c>
      <c r="G485" s="243">
        <v>1.4505840530428507E-3</v>
      </c>
      <c r="H485" s="243">
        <v>2.8295706091200409E-3</v>
      </c>
      <c r="I485" s="243">
        <v>9.4192900240916015E-5</v>
      </c>
      <c r="J485" s="243">
        <v>1.8671044367471126E-4</v>
      </c>
      <c r="K485" s="243">
        <v>1.608191791345406E-4</v>
      </c>
      <c r="L485" s="243">
        <v>1.8629606170125563E-2</v>
      </c>
      <c r="M485" s="243">
        <v>9.1572575844985949E-8</v>
      </c>
      <c r="N485" s="243">
        <v>4.7985138046206447E-4</v>
      </c>
      <c r="O485" s="243">
        <v>2.4723967688598614</v>
      </c>
    </row>
    <row r="486" spans="2:15">
      <c r="B486" s="375" t="s">
        <v>340</v>
      </c>
      <c r="C486" s="243">
        <v>0</v>
      </c>
      <c r="D486" s="243">
        <v>0</v>
      </c>
      <c r="E486" s="243">
        <v>0</v>
      </c>
      <c r="F486" s="243">
        <v>0</v>
      </c>
      <c r="G486" s="243">
        <v>0</v>
      </c>
      <c r="H486" s="243">
        <v>0</v>
      </c>
      <c r="I486" s="243">
        <v>0</v>
      </c>
      <c r="J486" s="243">
        <v>0</v>
      </c>
      <c r="K486" s="243">
        <v>0</v>
      </c>
      <c r="L486" s="243">
        <v>0</v>
      </c>
      <c r="M486" s="243">
        <v>0</v>
      </c>
      <c r="N486" s="243">
        <v>0</v>
      </c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0</v>
      </c>
      <c r="D488" s="374">
        <v>0.94078281751155701</v>
      </c>
      <c r="E488" s="374">
        <v>2.281437E-2</v>
      </c>
      <c r="F488" s="374">
        <v>0.24824157999999999</v>
      </c>
      <c r="G488" s="374">
        <v>6.9803490723602396E-2</v>
      </c>
      <c r="H488" s="374">
        <v>3.8533959999999999E-2</v>
      </c>
      <c r="I488" s="374">
        <v>3.8533959999999999E-2</v>
      </c>
      <c r="J488" s="374">
        <v>9.0580409958141039E-2</v>
      </c>
      <c r="K488" s="374">
        <v>4.4445508401952383E-2</v>
      </c>
      <c r="L488" s="374">
        <v>11.0398258504691</v>
      </c>
      <c r="M488" s="374">
        <v>9.0408738386308057E-2</v>
      </c>
      <c r="N488" s="374">
        <v>4.5599178999405306E-2</v>
      </c>
      <c r="O488" s="374">
        <v>12.669569864450066</v>
      </c>
    </row>
    <row r="489" spans="2:15">
      <c r="B489" s="375" t="s">
        <v>107</v>
      </c>
      <c r="C489" s="243">
        <v>0</v>
      </c>
      <c r="D489" s="243">
        <v>0.94078281751155701</v>
      </c>
      <c r="E489" s="243">
        <v>2.281437E-2</v>
      </c>
      <c r="F489" s="243">
        <v>0.24824157999999999</v>
      </c>
      <c r="G489" s="243">
        <v>6.9803490723602396E-2</v>
      </c>
      <c r="H489" s="243">
        <v>3.8533959999999999E-2</v>
      </c>
      <c r="I489" s="243">
        <v>3.8533959999999999E-2</v>
      </c>
      <c r="J489" s="243">
        <v>9.0580409958141039E-2</v>
      </c>
      <c r="K489" s="243">
        <v>4.4445508401952383E-2</v>
      </c>
      <c r="L489" s="243">
        <v>11.0398258504691</v>
      </c>
      <c r="M489" s="243">
        <v>9.0408738386308057E-2</v>
      </c>
      <c r="N489" s="243">
        <v>4.5599178999405306E-2</v>
      </c>
      <c r="O489" s="243">
        <v>12.669569864450066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25.82139241097595</v>
      </c>
      <c r="D491" s="380">
        <v>5.7734602260029835</v>
      </c>
      <c r="E491" s="380">
        <v>17.737715753762579</v>
      </c>
      <c r="F491" s="380">
        <v>54.874248273464602</v>
      </c>
      <c r="G491" s="380">
        <v>45.792380618392279</v>
      </c>
      <c r="H491" s="380">
        <v>73.973627552162995</v>
      </c>
      <c r="I491" s="380">
        <v>56.572337313437259</v>
      </c>
      <c r="J491" s="380">
        <v>36.079083683255213</v>
      </c>
      <c r="K491" s="380">
        <v>20.004713165657069</v>
      </c>
      <c r="L491" s="380">
        <v>61.31839633474037</v>
      </c>
      <c r="M491" s="380">
        <v>58.139900200180662</v>
      </c>
      <c r="N491" s="380">
        <v>57.843494180543175</v>
      </c>
      <c r="O491" s="380">
        <v>513.93074971257511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341</v>
      </c>
      <c r="C493" s="85">
        <v>0</v>
      </c>
      <c r="D493" s="85">
        <v>0.62479899999999999</v>
      </c>
      <c r="E493" s="85">
        <v>1.2584994130891107</v>
      </c>
      <c r="F493" s="85">
        <v>5.1844832421210523</v>
      </c>
      <c r="G493" s="85">
        <v>2.5587236299999998</v>
      </c>
      <c r="H493" s="85">
        <v>2.8674807689723742</v>
      </c>
      <c r="I493" s="85">
        <v>2.9092677399901321</v>
      </c>
      <c r="J493" s="85">
        <v>2.5843047848194542</v>
      </c>
      <c r="K493" s="85">
        <v>2.6929571959089391</v>
      </c>
      <c r="L493" s="85">
        <v>2.6238487602774319</v>
      </c>
      <c r="M493" s="85">
        <v>5.833100261110042</v>
      </c>
      <c r="N493" s="85">
        <v>4.7556745798102371</v>
      </c>
      <c r="O493" s="85">
        <v>33.89313937609878</v>
      </c>
    </row>
    <row r="494" spans="2:15">
      <c r="B494" s="381" t="s">
        <v>342</v>
      </c>
      <c r="C494" s="110">
        <v>0</v>
      </c>
      <c r="D494" s="110">
        <v>0.62479899999999999</v>
      </c>
      <c r="E494" s="110">
        <v>1.2584994130891107</v>
      </c>
      <c r="F494" s="110">
        <v>5.1844832421210523</v>
      </c>
      <c r="G494" s="110">
        <v>2.5587236299999998</v>
      </c>
      <c r="H494" s="110">
        <v>2.8674807689723742</v>
      </c>
      <c r="I494" s="110">
        <v>2.9092677399901321</v>
      </c>
      <c r="J494" s="110">
        <v>2.5843047848194542</v>
      </c>
      <c r="K494" s="110">
        <v>2.6929571959089391</v>
      </c>
      <c r="L494" s="110">
        <v>2.6238487602774319</v>
      </c>
      <c r="M494" s="110">
        <v>5.833100261110042</v>
      </c>
      <c r="N494" s="110">
        <v>4.7556745798102371</v>
      </c>
      <c r="O494" s="110">
        <v>33.89313937609878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343</v>
      </c>
      <c r="C496" s="85">
        <v>25.82139241097595</v>
      </c>
      <c r="D496" s="85">
        <v>5.1470399543618015</v>
      </c>
      <c r="E496" s="85">
        <v>16.451650870210923</v>
      </c>
      <c r="F496" s="85">
        <v>49.612412071343549</v>
      </c>
      <c r="G496" s="85">
        <v>43.162560677167477</v>
      </c>
      <c r="H496" s="85">
        <v>71.0189534264874</v>
      </c>
      <c r="I496" s="85">
        <v>53.556561811115294</v>
      </c>
      <c r="J496" s="85">
        <v>33.440357868861497</v>
      </c>
      <c r="K496" s="85">
        <v>17.216518990285408</v>
      </c>
      <c r="L496" s="85">
        <v>58.538113932692063</v>
      </c>
      <c r="M496" s="85">
        <v>52.205827553374625</v>
      </c>
      <c r="N496" s="85">
        <v>52.981264021441966</v>
      </c>
      <c r="O496" s="85">
        <v>479.15265358831795</v>
      </c>
    </row>
    <row r="497" spans="2:15">
      <c r="B497" s="375" t="s">
        <v>115</v>
      </c>
      <c r="C497" s="110">
        <v>0.601849882765084</v>
      </c>
      <c r="D497" s="110">
        <v>0.59910031593350932</v>
      </c>
      <c r="E497" s="110">
        <v>1.0234635616329004</v>
      </c>
      <c r="F497" s="110">
        <v>0.95738485157247455</v>
      </c>
      <c r="G497" s="110">
        <v>0.95724424202764835</v>
      </c>
      <c r="H497" s="110">
        <v>1.0226907934476068</v>
      </c>
      <c r="I497" s="110">
        <v>1.0049253785334697</v>
      </c>
      <c r="J497" s="110">
        <v>1.0984835640652444</v>
      </c>
      <c r="K497" s="110">
        <v>1.0488646002086517</v>
      </c>
      <c r="L497" s="110">
        <v>0.98478027395384882</v>
      </c>
      <c r="M497" s="110">
        <v>0.94992756444420023</v>
      </c>
      <c r="N497" s="110">
        <v>1.5358542003165714</v>
      </c>
      <c r="O497" s="110">
        <v>11.78456922890121</v>
      </c>
    </row>
    <row r="498" spans="2:15">
      <c r="B498" s="375" t="s">
        <v>69</v>
      </c>
      <c r="C498" s="110">
        <v>0.79638007916655995</v>
      </c>
      <c r="D498" s="110">
        <v>0.59270540307726982</v>
      </c>
      <c r="E498" s="110">
        <v>9.6356657825611798</v>
      </c>
      <c r="F498" s="110">
        <v>0.93620021288323207</v>
      </c>
      <c r="G498" s="110">
        <v>3.053300817809526</v>
      </c>
      <c r="H498" s="110">
        <v>2.8155307991970426</v>
      </c>
      <c r="I498" s="110">
        <v>4.7910222098417421</v>
      </c>
      <c r="J498" s="110">
        <v>2.9805585821603051</v>
      </c>
      <c r="K498" s="110">
        <v>2.3173275770617385</v>
      </c>
      <c r="L498" s="110">
        <v>4.9115996120904697</v>
      </c>
      <c r="M498" s="110">
        <v>5.7279647822673372</v>
      </c>
      <c r="N498" s="110">
        <v>2.3053301372240185</v>
      </c>
      <c r="O498" s="110">
        <v>40.863585995340422</v>
      </c>
    </row>
    <row r="499" spans="2:15">
      <c r="B499" s="375" t="s">
        <v>70</v>
      </c>
      <c r="C499" s="110">
        <v>24.361150449044306</v>
      </c>
      <c r="D499" s="110">
        <v>3.9552342353510226</v>
      </c>
      <c r="E499" s="110">
        <v>5.7297313135496593</v>
      </c>
      <c r="F499" s="110">
        <v>47.640095319542162</v>
      </c>
      <c r="G499" s="110">
        <v>38.3081516673303</v>
      </c>
      <c r="H499" s="110">
        <v>66.559282619617179</v>
      </c>
      <c r="I499" s="110">
        <v>47.495900197228849</v>
      </c>
      <c r="J499" s="110">
        <v>28.80995904419763</v>
      </c>
      <c r="K499" s="110">
        <v>13.282571253195352</v>
      </c>
      <c r="L499" s="110">
        <v>52.075856847459541</v>
      </c>
      <c r="M499" s="110">
        <v>44.634580037665899</v>
      </c>
      <c r="N499" s="110">
        <v>48.742011688127114</v>
      </c>
      <c r="O499" s="110">
        <v>421.59452467230898</v>
      </c>
    </row>
    <row r="500" spans="2:15">
      <c r="B500" s="375" t="s">
        <v>88</v>
      </c>
      <c r="C500" s="110">
        <v>6.2011999999999998E-2</v>
      </c>
      <c r="D500" s="110">
        <v>0</v>
      </c>
      <c r="E500" s="110">
        <v>6.2790212467184692E-2</v>
      </c>
      <c r="F500" s="110">
        <v>7.8731687345677329E-2</v>
      </c>
      <c r="G500" s="110">
        <v>0.84386394999999992</v>
      </c>
      <c r="H500" s="110">
        <v>0.62144921422558086</v>
      </c>
      <c r="I500" s="110">
        <v>0.26471402551122969</v>
      </c>
      <c r="J500" s="110">
        <v>0.55135667843831915</v>
      </c>
      <c r="K500" s="110">
        <v>0.56775555981966541</v>
      </c>
      <c r="L500" s="110">
        <v>0.56587719918820267</v>
      </c>
      <c r="M500" s="110">
        <v>0.89335516899718881</v>
      </c>
      <c r="N500" s="110">
        <v>0.39806799577426066</v>
      </c>
      <c r="O500" s="110">
        <v>4.9099736917673091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0</v>
      </c>
      <c r="D502" s="85">
        <v>1.6212716411812501E-3</v>
      </c>
      <c r="E502" s="85">
        <v>2.7565470462543835E-2</v>
      </c>
      <c r="F502" s="85">
        <v>7.7352960000000012E-2</v>
      </c>
      <c r="G502" s="85">
        <v>7.1096311224802616E-2</v>
      </c>
      <c r="H502" s="85">
        <v>8.719335670322037E-2</v>
      </c>
      <c r="I502" s="85">
        <v>0.10650776233182874</v>
      </c>
      <c r="J502" s="85">
        <v>5.4421029574264999E-2</v>
      </c>
      <c r="K502" s="85">
        <v>9.5236979462722152E-2</v>
      </c>
      <c r="L502" s="85">
        <v>0.15643364177087629</v>
      </c>
      <c r="M502" s="85">
        <v>0.10097238569599346</v>
      </c>
      <c r="N502" s="85">
        <v>0.10655557929096696</v>
      </c>
      <c r="O502" s="85">
        <v>0.88495674815840064</v>
      </c>
    </row>
    <row r="503" spans="2:15">
      <c r="B503" s="375" t="s">
        <v>73</v>
      </c>
      <c r="C503" s="110">
        <v>0</v>
      </c>
      <c r="D503" s="110">
        <v>1.6212716411812501E-3</v>
      </c>
      <c r="E503" s="110">
        <v>2.7565470462543835E-2</v>
      </c>
      <c r="F503" s="110">
        <v>7.7352960000000012E-2</v>
      </c>
      <c r="G503" s="110">
        <v>7.1096311224802616E-2</v>
      </c>
      <c r="H503" s="110">
        <v>8.719335670322037E-2</v>
      </c>
      <c r="I503" s="110">
        <v>0.10650776233182874</v>
      </c>
      <c r="J503" s="110">
        <v>5.4421029574264999E-2</v>
      </c>
      <c r="K503" s="110">
        <v>9.5236979462722152E-2</v>
      </c>
      <c r="L503" s="110">
        <v>0.15643364177087629</v>
      </c>
      <c r="M503" s="110">
        <v>0.10097238569599346</v>
      </c>
      <c r="N503" s="110">
        <v>0.10655557929096696</v>
      </c>
      <c r="O503" s="110">
        <v>0.88495674815840064</v>
      </c>
    </row>
    <row r="504" spans="2:15">
      <c r="B504" s="383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>
        <v>0</v>
      </c>
      <c r="M504" s="110">
        <v>0</v>
      </c>
      <c r="N504" s="110">
        <v>0</v>
      </c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>
        <v>0</v>
      </c>
      <c r="L505" s="110">
        <v>0</v>
      </c>
      <c r="M505" s="110">
        <v>0</v>
      </c>
      <c r="N505" s="110">
        <v>0</v>
      </c>
      <c r="O505" s="110">
        <v>0</v>
      </c>
    </row>
    <row r="506" spans="2:15">
      <c r="B506" s="384" t="s">
        <v>344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>
        <v>0</v>
      </c>
      <c r="L506" s="110">
        <v>0</v>
      </c>
      <c r="M506" s="110">
        <v>0</v>
      </c>
      <c r="N506" s="110">
        <v>0</v>
      </c>
      <c r="O506" s="110">
        <v>0</v>
      </c>
    </row>
    <row r="507" spans="2:15">
      <c r="B507" s="384" t="s">
        <v>345</v>
      </c>
      <c r="C507" s="110">
        <v>0</v>
      </c>
      <c r="D507" s="110">
        <v>1.6212716411812501E-3</v>
      </c>
      <c r="E507" s="110">
        <v>2.7565470462543835E-2</v>
      </c>
      <c r="F507" s="110">
        <v>7.7352960000000012E-2</v>
      </c>
      <c r="G507" s="110">
        <v>7.1096311224802616E-2</v>
      </c>
      <c r="H507" s="110">
        <v>8.719335670322037E-2</v>
      </c>
      <c r="I507" s="110">
        <v>0.10650776233182874</v>
      </c>
      <c r="J507" s="110">
        <v>5.4421029574264999E-2</v>
      </c>
      <c r="K507" s="110">
        <v>9.5236979462722152E-2</v>
      </c>
      <c r="L507" s="110">
        <v>0.15643364177087629</v>
      </c>
      <c r="M507" s="110">
        <v>0.10097238569599346</v>
      </c>
      <c r="N507" s="110">
        <v>0.10655557929096696</v>
      </c>
      <c r="O507" s="110">
        <v>0.88495674815840064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-12.137861726547802</v>
      </c>
      <c r="D509" s="114">
        <v>44.388668111775957</v>
      </c>
      <c r="E509" s="114">
        <v>21.11339053955475</v>
      </c>
      <c r="F509" s="114">
        <v>53.466643026553143</v>
      </c>
      <c r="G509" s="114">
        <v>2.6231853963843648</v>
      </c>
      <c r="H509" s="114">
        <v>-64.339141201553872</v>
      </c>
      <c r="I509" s="114">
        <v>25.754296470044466</v>
      </c>
      <c r="J509" s="114">
        <v>-17.546812009141899</v>
      </c>
      <c r="K509" s="114">
        <v>118.18989900924923</v>
      </c>
      <c r="L509" s="114">
        <v>42.803974308792846</v>
      </c>
      <c r="M509" s="114">
        <v>-1.6640615551760334</v>
      </c>
      <c r="N509" s="114">
        <v>-32.691263897690675</v>
      </c>
      <c r="O509" s="114">
        <v>179.96091647224455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0.55248399999999998</v>
      </c>
      <c r="D511" s="380">
        <v>0</v>
      </c>
      <c r="E511" s="380">
        <v>0.13172151522793368</v>
      </c>
      <c r="F511" s="380">
        <v>0.33661186394508058</v>
      </c>
      <c r="G511" s="380">
        <v>1.3074749833704486E-2</v>
      </c>
      <c r="H511" s="380">
        <v>0.60803150430844044</v>
      </c>
      <c r="I511" s="380">
        <v>0.25771718663767113</v>
      </c>
      <c r="J511" s="380">
        <v>0.74223842015397157</v>
      </c>
      <c r="K511" s="380">
        <v>0.80178727597898591</v>
      </c>
      <c r="L511" s="380">
        <v>1.9082210321740369</v>
      </c>
      <c r="M511" s="380">
        <v>0.16908094301438603</v>
      </c>
      <c r="N511" s="380">
        <v>0.11518525770361973</v>
      </c>
      <c r="O511" s="380">
        <v>5.6361537489778302</v>
      </c>
    </row>
    <row r="512" spans="2:15">
      <c r="B512" s="389" t="s">
        <v>159</v>
      </c>
      <c r="C512" s="110">
        <v>0.55248399999999998</v>
      </c>
      <c r="D512" s="110">
        <v>0</v>
      </c>
      <c r="E512" s="110">
        <v>0.13172151522793368</v>
      </c>
      <c r="F512" s="110">
        <v>0.33661186394508058</v>
      </c>
      <c r="G512" s="110">
        <v>1.3074749833704486E-2</v>
      </c>
      <c r="H512" s="110">
        <v>0.60803150430844044</v>
      </c>
      <c r="I512" s="110">
        <v>0.25771718663767113</v>
      </c>
      <c r="J512" s="110">
        <v>0.74223842015397157</v>
      </c>
      <c r="K512" s="110">
        <v>0.80178727597898591</v>
      </c>
      <c r="L512" s="110">
        <v>1.9082210321740369</v>
      </c>
      <c r="M512" s="110">
        <v>0.16908094301438603</v>
      </c>
      <c r="N512" s="110">
        <v>0.11518525770361973</v>
      </c>
      <c r="O512" s="110">
        <v>5.6361537489778302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-12.690345726547802</v>
      </c>
      <c r="D514" s="114">
        <v>44.388668111775957</v>
      </c>
      <c r="E514" s="114">
        <v>20.981669024326816</v>
      </c>
      <c r="F514" s="114">
        <v>53.130031162608063</v>
      </c>
      <c r="G514" s="114">
        <v>2.6101106465506603</v>
      </c>
      <c r="H514" s="114">
        <v>-64.947172705862315</v>
      </c>
      <c r="I514" s="114">
        <v>25.496579283406795</v>
      </c>
      <c r="J514" s="114">
        <v>-18.28905042929587</v>
      </c>
      <c r="K514" s="114">
        <v>117.38811173327025</v>
      </c>
      <c r="L514" s="114">
        <v>40.895753276618805</v>
      </c>
      <c r="M514" s="114">
        <v>-1.8331424981904194</v>
      </c>
      <c r="N514" s="114">
        <v>-32.806449155394297</v>
      </c>
      <c r="O514" s="114">
        <v>174.32476272326673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13.07354610097595</v>
      </c>
      <c r="D516" s="396">
        <v>-44.398859799999997</v>
      </c>
      <c r="E516" s="396">
        <v>-19.0224045375559</v>
      </c>
      <c r="F516" s="396">
        <v>-53.13003116260807</v>
      </c>
      <c r="G516" s="396">
        <v>-2.6093327999999998</v>
      </c>
      <c r="H516" s="396">
        <v>64.949999386471404</v>
      </c>
      <c r="I516" s="396">
        <v>-25.4963641964228</v>
      </c>
      <c r="J516" s="396">
        <v>18.289050429295902</v>
      </c>
      <c r="K516" s="396">
        <v>-117.38795091409101</v>
      </c>
      <c r="L516" s="396">
        <v>-40.877123689078303</v>
      </c>
      <c r="M516" s="396">
        <v>1.8331424981904334</v>
      </c>
      <c r="N516" s="396">
        <v>32.806449155394304</v>
      </c>
      <c r="O516" s="396">
        <v>-171.96987952942808</v>
      </c>
    </row>
    <row r="517" spans="2:15">
      <c r="B517" s="397" t="s">
        <v>137</v>
      </c>
      <c r="C517" s="110">
        <v>13.938110500000001</v>
      </c>
      <c r="D517" s="110">
        <v>-45.398859799999997</v>
      </c>
      <c r="E517" s="110">
        <v>-19.0224045375559</v>
      </c>
      <c r="F517" s="110">
        <v>-53.13003116260807</v>
      </c>
      <c r="G517" s="110">
        <v>-2.6093327999999998</v>
      </c>
      <c r="H517" s="110">
        <v>64.949999386471404</v>
      </c>
      <c r="I517" s="110">
        <v>-25.4963641964228</v>
      </c>
      <c r="J517" s="110">
        <v>18.289050429295902</v>
      </c>
      <c r="K517" s="110">
        <v>-72.387950914091007</v>
      </c>
      <c r="L517" s="110">
        <v>4.1228763109216988</v>
      </c>
      <c r="M517" s="110">
        <v>46.833142498190433</v>
      </c>
      <c r="N517" s="110">
        <v>47.806449155394304</v>
      </c>
      <c r="O517" s="110">
        <v>-22.105315130404037</v>
      </c>
    </row>
    <row r="518" spans="2:15">
      <c r="B518" s="397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>
        <v>0</v>
      </c>
      <c r="L518" s="110">
        <v>0</v>
      </c>
      <c r="M518" s="110">
        <v>0</v>
      </c>
      <c r="N518" s="110">
        <v>0</v>
      </c>
      <c r="O518" s="110">
        <v>0</v>
      </c>
    </row>
    <row r="519" spans="2:15">
      <c r="B519" s="397" t="s">
        <v>139</v>
      </c>
      <c r="C519" s="110">
        <v>13.938110500000001</v>
      </c>
      <c r="D519" s="110">
        <v>-45.398859799999997</v>
      </c>
      <c r="E519" s="110">
        <v>-19.0224045375559</v>
      </c>
      <c r="F519" s="110">
        <v>-53.13003116260807</v>
      </c>
      <c r="G519" s="110">
        <v>-2.6093327999999998</v>
      </c>
      <c r="H519" s="110">
        <v>64.949999386471404</v>
      </c>
      <c r="I519" s="110">
        <v>-25.4963641964228</v>
      </c>
      <c r="J519" s="110">
        <v>18.289050429295902</v>
      </c>
      <c r="K519" s="110">
        <v>-72.387950914091007</v>
      </c>
      <c r="L519" s="110">
        <v>4.1228763109216988</v>
      </c>
      <c r="M519" s="110">
        <v>46.833142498190433</v>
      </c>
      <c r="N519" s="110">
        <v>47.806449155394304</v>
      </c>
      <c r="O519" s="110">
        <v>-22.105315130404037</v>
      </c>
    </row>
    <row r="520" spans="2:15">
      <c r="B520" s="397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>
        <v>0</v>
      </c>
      <c r="L520" s="110">
        <v>0</v>
      </c>
      <c r="M520" s="110">
        <v>0</v>
      </c>
      <c r="N520" s="110">
        <v>0</v>
      </c>
      <c r="O520" s="110">
        <v>0</v>
      </c>
    </row>
    <row r="521" spans="2:15">
      <c r="B521" s="384" t="s">
        <v>346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>
        <v>0</v>
      </c>
      <c r="L521" s="110">
        <v>0</v>
      </c>
      <c r="M521" s="110">
        <v>0</v>
      </c>
      <c r="N521" s="110">
        <v>0</v>
      </c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>
        <v>0</v>
      </c>
      <c r="L522" s="110">
        <v>0</v>
      </c>
      <c r="M522" s="110">
        <v>0</v>
      </c>
      <c r="N522" s="110">
        <v>0</v>
      </c>
      <c r="O522" s="110">
        <v>0</v>
      </c>
    </row>
    <row r="523" spans="2:15">
      <c r="B523" s="384" t="s">
        <v>347</v>
      </c>
      <c r="C523" s="110">
        <v>-0.86456439902405102</v>
      </c>
      <c r="D523" s="110">
        <v>1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>
        <v>0</v>
      </c>
      <c r="L523" s="110">
        <v>0</v>
      </c>
      <c r="M523" s="110">
        <v>0</v>
      </c>
      <c r="N523" s="110">
        <v>0</v>
      </c>
      <c r="O523" s="110">
        <v>0.13543560097594898</v>
      </c>
    </row>
    <row r="524" spans="2:15">
      <c r="B524" s="397" t="s">
        <v>348</v>
      </c>
      <c r="C524" s="110">
        <v>0</v>
      </c>
      <c r="D524" s="110">
        <v>0</v>
      </c>
      <c r="E524" s="110">
        <v>0</v>
      </c>
      <c r="F524" s="110">
        <v>0</v>
      </c>
      <c r="G524" s="110">
        <v>0</v>
      </c>
      <c r="H524" s="110">
        <v>0</v>
      </c>
      <c r="I524" s="110">
        <v>0</v>
      </c>
      <c r="J524" s="110">
        <v>0</v>
      </c>
      <c r="K524" s="110">
        <v>-45</v>
      </c>
      <c r="L524" s="110">
        <v>-45</v>
      </c>
      <c r="M524" s="110">
        <v>-45</v>
      </c>
      <c r="N524" s="110">
        <v>-15</v>
      </c>
      <c r="O524" s="110">
        <v>-150</v>
      </c>
    </row>
    <row r="525" spans="2:15" ht="15" thickBot="1">
      <c r="B525" s="398" t="s">
        <v>168</v>
      </c>
      <c r="C525" s="399">
        <v>0.38320037442814758</v>
      </c>
      <c r="D525" s="399">
        <v>-1.0191688224040263E-2</v>
      </c>
      <c r="E525" s="399">
        <v>1.9592644867709161</v>
      </c>
      <c r="F525" s="399">
        <v>0</v>
      </c>
      <c r="G525" s="399">
        <v>7.7784655066048813E-4</v>
      </c>
      <c r="H525" s="399">
        <v>2.8266806090897489E-3</v>
      </c>
      <c r="I525" s="399">
        <v>2.1508698399586024E-4</v>
      </c>
      <c r="J525" s="399">
        <v>3.1974423109204508E-14</v>
      </c>
      <c r="K525" s="399">
        <v>1.6081917924282152E-4</v>
      </c>
      <c r="L525" s="399">
        <v>1.8629587540502257E-2</v>
      </c>
      <c r="M525" s="399">
        <v>1.3988810110276972E-14</v>
      </c>
      <c r="N525" s="399">
        <v>0</v>
      </c>
      <c r="O525" s="399">
        <v>2.3548831938386456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179" zoomScale="86" zoomScaleNormal="86" zoomScaleSheetLayoutView="85" workbookViewId="0">
      <selection activeCell="B159" sqref="B159:D195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324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315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2" t="s">
        <v>360</v>
      </c>
      <c r="C11" s="442"/>
      <c r="D11" s="442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2" t="s">
        <v>183</v>
      </c>
      <c r="C12" s="442"/>
      <c r="D12" s="442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2" t="s">
        <v>184</v>
      </c>
      <c r="C13" s="442"/>
      <c r="D13" s="442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7" t="s">
        <v>95</v>
      </c>
      <c r="C14" s="447"/>
      <c r="D14" s="447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44898</v>
      </c>
      <c r="D16" s="280" t="s">
        <v>325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1" si="0">+SUM(C54,C91,C128)</f>
        <v>51.021525273388569</v>
      </c>
      <c r="D17" s="277">
        <f t="shared" ref="D17:D43" si="1">+SUM(C17:C17)</f>
        <v>51.021525273388569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29.64132288916819</v>
      </c>
      <c r="D18" s="277">
        <f t="shared" si="1"/>
        <v>29.64132288916819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0</v>
      </c>
      <c r="D19" s="277">
        <f t="shared" si="1"/>
        <v>0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21.380202384220375</v>
      </c>
      <c r="D20" s="277">
        <f t="shared" si="1"/>
        <v>21.380202384220375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20.342766180000002</v>
      </c>
      <c r="D21" s="277">
        <f t="shared" si="1"/>
        <v>20.342766180000002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0</v>
      </c>
      <c r="D27" s="277">
        <f t="shared" si="1"/>
        <v>0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0.52248470000000002</v>
      </c>
      <c r="D32" s="277">
        <f t="shared" si="1"/>
        <v>0.52248470000000002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0.41755390000000003</v>
      </c>
      <c r="D34" s="277">
        <f t="shared" si="1"/>
        <v>0.41755390000000003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1.01785361</v>
      </c>
      <c r="D35" s="277">
        <f t="shared" si="1"/>
        <v>1.01785361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0.98221360000000002</v>
      </c>
      <c r="D36" s="277">
        <f t="shared" si="1"/>
        <v>0.98221360000000002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1.5841290400000001</v>
      </c>
      <c r="D37" s="277">
        <f t="shared" si="1"/>
        <v>1.5841290400000001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1.3820946999999999</v>
      </c>
      <c r="D38" s="277">
        <f t="shared" si="1"/>
        <v>1.3820946999999999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0.61466321000000002</v>
      </c>
      <c r="D39" s="277">
        <f t="shared" si="1"/>
        <v>0.61466321000000002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1.12858079</v>
      </c>
      <c r="D40" s="277">
        <f t="shared" si="1"/>
        <v>1.12858079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0.77912857999999996</v>
      </c>
      <c r="D41" s="277">
        <f t="shared" si="1"/>
        <v>0.77912857999999996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354</v>
      </c>
      <c r="C42" s="19">
        <f t="shared" ref="C42:C43" si="2">+SUM(C79,C116,C153)</f>
        <v>0.75693167000000006</v>
      </c>
      <c r="D42" s="277">
        <f t="shared" si="1"/>
        <v>0.75693167000000006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355</v>
      </c>
      <c r="C43" s="19">
        <f t="shared" si="2"/>
        <v>0</v>
      </c>
      <c r="D43" s="277">
        <f t="shared" si="1"/>
        <v>0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80.549925253388579</v>
      </c>
      <c r="D44" s="277">
        <f>SUM(D21:D43,D17)</f>
        <v>80.549925253388579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80.549925253388579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2" t="s">
        <v>360</v>
      </c>
      <c r="C48" s="442"/>
      <c r="D48" s="442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2" t="s">
        <v>183</v>
      </c>
      <c r="C49" s="442"/>
      <c r="D49" s="442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2" t="s">
        <v>18</v>
      </c>
      <c r="C50" s="442"/>
      <c r="D50" s="442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7" t="s">
        <v>95</v>
      </c>
      <c r="C51" s="447"/>
      <c r="D51" s="447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44898</v>
      </c>
      <c r="D53" s="280" t="s">
        <v>326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14.97258036</v>
      </c>
      <c r="D54" s="278">
        <f>SUM(D55:D57)</f>
        <v>14.97258036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8.72541689</v>
      </c>
      <c r="D55" s="278">
        <f t="shared" ref="D55:D80" si="3">SUM(C55:C55)</f>
        <v>8.72541689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0</v>
      </c>
      <c r="D56" s="278">
        <f t="shared" si="3"/>
        <v>0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6.2471634700000003</v>
      </c>
      <c r="D57" s="278">
        <f t="shared" si="3"/>
        <v>6.2471634700000003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17.158675580000001</v>
      </c>
      <c r="D58" s="278">
        <f t="shared" si="3"/>
        <v>17.158675580000001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1.5841290400000001</v>
      </c>
      <c r="D74" s="278">
        <f t="shared" si="3"/>
        <v>1.5841290400000001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1.3820946999999999</v>
      </c>
      <c r="D75" s="278">
        <f t="shared" si="3"/>
        <v>1.3820946999999999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1.12858079</v>
      </c>
      <c r="D77" s="278">
        <f t="shared" si="3"/>
        <v>1.12858079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354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355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36.22606047</v>
      </c>
      <c r="D81" s="279">
        <f>SUM(D58:D80,D54)</f>
        <v>36.22606047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36.22606047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2" t="str">
        <f>$B$11</f>
        <v>Deuda Corriente Diciembre 2022</v>
      </c>
      <c r="C85" s="442"/>
      <c r="D85" s="442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2" t="s">
        <v>183</v>
      </c>
      <c r="C86" s="442"/>
      <c r="D86" s="442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2" t="s">
        <v>19</v>
      </c>
      <c r="C87" s="442"/>
      <c r="D87" s="442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7" t="s">
        <v>95</v>
      </c>
      <c r="C88" s="447"/>
      <c r="D88" s="447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44898</v>
      </c>
      <c r="D90" s="280" t="s">
        <v>326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20.553278694956752</v>
      </c>
      <c r="D91" s="277">
        <f>SUM(D92:D94)</f>
        <v>20.553278694956752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11.920152071608925</v>
      </c>
      <c r="D92" s="277">
        <f t="shared" ref="D92:D117" si="4">SUM(C92:C92)</f>
        <v>11.920152071608925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0</v>
      </c>
      <c r="D93" s="277">
        <f t="shared" si="4"/>
        <v>0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8.6331266233478274</v>
      </c>
      <c r="D94" s="277">
        <f t="shared" si="4"/>
        <v>8.6331266233478274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3.1840906000000002</v>
      </c>
      <c r="D95" s="277">
        <f t="shared" si="4"/>
        <v>3.1840906000000002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0</v>
      </c>
      <c r="D101" s="277">
        <f t="shared" si="4"/>
        <v>0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1.01785361</v>
      </c>
      <c r="D109" s="277">
        <f t="shared" si="4"/>
        <v>1.01785361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0.61466321000000002</v>
      </c>
      <c r="D113" s="277">
        <f t="shared" si="4"/>
        <v>0.61466321000000002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0.77912857999999996</v>
      </c>
      <c r="D115" s="277">
        <f t="shared" si="4"/>
        <v>0.77912857999999996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354</v>
      </c>
      <c r="C116" s="19">
        <v>0.75693167000000006</v>
      </c>
      <c r="D116" s="277">
        <f t="shared" si="4"/>
        <v>0.75693167000000006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355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26.905946364956755</v>
      </c>
      <c r="D118" s="277">
        <f>SUM(D95:D117,D91)</f>
        <v>26.905946364956755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26.905946364956755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2" t="str">
        <f>$B$11</f>
        <v>Deuda Corriente Diciembre 2022</v>
      </c>
      <c r="C122" s="442"/>
      <c r="D122" s="442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2" t="str">
        <f>+B86</f>
        <v xml:space="preserve">Compra de Energía, Potencia y Derecho de Conexión con las Empresas Generadoras Privadas </v>
      </c>
      <c r="C123" s="442"/>
      <c r="D123" s="442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2" t="s">
        <v>20</v>
      </c>
      <c r="C124" s="442"/>
      <c r="D124" s="442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7" t="s">
        <v>95</v>
      </c>
      <c r="C125" s="447"/>
      <c r="D125" s="447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44898</v>
      </c>
      <c r="D127" s="280" t="s">
        <v>326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15.495666218431813</v>
      </c>
      <c r="D128" s="277">
        <f>SUM(D129:D131)</f>
        <v>15.495666218431813</v>
      </c>
      <c r="E128" s="148"/>
      <c r="F128" s="148"/>
      <c r="G128" s="148"/>
      <c r="H128" s="216"/>
    </row>
    <row r="129" spans="2:8">
      <c r="B129" s="149" t="s">
        <v>188</v>
      </c>
      <c r="C129" s="19">
        <v>8.9957539275592673</v>
      </c>
      <c r="D129" s="277">
        <f t="shared" ref="D129:D154" si="5">SUM(C129:C129)</f>
        <v>8.9957539275592673</v>
      </c>
      <c r="E129" s="216"/>
      <c r="F129" s="216"/>
      <c r="G129" s="216"/>
      <c r="H129" s="216"/>
    </row>
    <row r="130" spans="2:8">
      <c r="B130" s="149" t="s">
        <v>189</v>
      </c>
      <c r="C130" s="19">
        <v>0</v>
      </c>
      <c r="D130" s="277">
        <f t="shared" si="5"/>
        <v>0</v>
      </c>
      <c r="E130" s="216"/>
      <c r="F130" s="216"/>
      <c r="G130" s="216"/>
      <c r="H130" s="216"/>
    </row>
    <row r="131" spans="2:8">
      <c r="B131" s="149" t="s">
        <v>190</v>
      </c>
      <c r="C131" s="19">
        <v>6.4999122908725457</v>
      </c>
      <c r="D131" s="277">
        <f t="shared" si="5"/>
        <v>6.4999122908725457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0.52248470000000002</v>
      </c>
      <c r="D143" s="277">
        <f t="shared" si="5"/>
        <v>0.52248470000000002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0.41755390000000003</v>
      </c>
      <c r="D145" s="277">
        <f t="shared" si="5"/>
        <v>0.41755390000000003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0.98221360000000002</v>
      </c>
      <c r="D147" s="277">
        <f t="shared" si="5"/>
        <v>0.98221360000000002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>
      <c r="B153" s="147" t="s">
        <v>354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>
      <c r="B154" s="147" t="s">
        <v>355</v>
      </c>
      <c r="C154" s="275">
        <v>0</v>
      </c>
      <c r="D154" s="277">
        <f t="shared" si="5"/>
        <v>0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17.417918418431814</v>
      </c>
      <c r="D155" s="277">
        <f>SUM(D132:D154,D128)</f>
        <v>17.417918418431814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17.417918418431814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2" t="str">
        <f>$B$11</f>
        <v>Deuda Corriente Diciembre 2022</v>
      </c>
      <c r="C159" s="442"/>
      <c r="D159" s="442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2" t="s">
        <v>183</v>
      </c>
      <c r="C160" s="442"/>
      <c r="D160" s="442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2" t="s">
        <v>111</v>
      </c>
      <c r="C161" s="442"/>
      <c r="D161" s="442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3" t="s">
        <v>95</v>
      </c>
      <c r="C162" s="443"/>
      <c r="D162" s="443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44898</v>
      </c>
      <c r="D164" s="280" t="s">
        <v>326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57.290230842712283</v>
      </c>
      <c r="D165" s="278">
        <f>SUM(C165:C165)</f>
        <v>57.290230842712283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0.36508766713784435</v>
      </c>
      <c r="D166" s="278">
        <f t="shared" ref="D166:D192" si="6">SUM(C166:C166)</f>
        <v>0.36508766713784435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56.925130369438691</v>
      </c>
      <c r="D167" s="278">
        <f t="shared" si="6"/>
        <v>56.925130369438691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36.630222966664448</v>
      </c>
      <c r="D169" s="278">
        <f t="shared" si="6"/>
        <v>36.630222966664448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27.488820231489328</v>
      </c>
      <c r="D170" s="278">
        <f t="shared" si="6"/>
        <v>27.488820231489328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20.395985142007468</v>
      </c>
      <c r="D171" s="278">
        <f t="shared" si="6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7.1072057901338018E-4</v>
      </c>
      <c r="D172" s="278">
        <f t="shared" si="6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0.46951989611463796</v>
      </c>
      <c r="D173" s="278">
        <f t="shared" si="6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7.6700236026415791E-2</v>
      </c>
      <c r="D174" s="278">
        <f t="shared" si="6"/>
        <v>7.6700236026415791E-2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9.9184641272747592E-2</v>
      </c>
      <c r="D175" s="278">
        <f t="shared" si="6"/>
        <v>9.9184641272747592E-2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1.5907654787715899</v>
      </c>
      <c r="D176" s="278">
        <f t="shared" si="6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9.1217999968509504E-5</v>
      </c>
      <c r="D177" s="278">
        <f t="shared" si="6"/>
        <v>9.1217999968509504E-5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4.2894658736216312E-2</v>
      </c>
      <c r="D178" s="278">
        <f t="shared" si="6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0.25872172164349677</v>
      </c>
      <c r="D179" s="278">
        <f t="shared" si="6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6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6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6.8349999999999999E-3</v>
      </c>
      <c r="D183" s="278">
        <f t="shared" si="6"/>
        <v>6.8349999999999999E-3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316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6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317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355</v>
      </c>
      <c r="C192" s="19">
        <v>0.87729662136064124</v>
      </c>
      <c r="D192" s="278">
        <f t="shared" si="6"/>
        <v>0.87729662136064124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145.22797937537823</v>
      </c>
      <c r="D193" s="277">
        <f>SUM(D169:D192,D165)</f>
        <v>145.22797937537823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145.22797937537823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350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361</v>
      </c>
      <c r="C208" s="444"/>
      <c r="D208" s="444"/>
      <c r="E208" s="444"/>
      <c r="F208" s="444"/>
      <c r="G208" s="444"/>
      <c r="H208" s="444"/>
      <c r="I208" s="444"/>
      <c r="J208" s="444"/>
      <c r="K208" s="444"/>
      <c r="L208" s="444"/>
      <c r="M208" s="444"/>
      <c r="N208" s="444"/>
      <c r="O208" s="444"/>
      <c r="P208" s="444"/>
      <c r="Q208" s="444"/>
      <c r="AQ208" s="150"/>
    </row>
    <row r="209" spans="2:43" ht="15" customHeight="1">
      <c r="B209" s="444"/>
      <c r="C209" s="444"/>
      <c r="D209" s="444"/>
      <c r="E209" s="444"/>
      <c r="F209" s="444"/>
      <c r="G209" s="444"/>
      <c r="H209" s="444"/>
      <c r="I209" s="444"/>
      <c r="J209" s="444"/>
      <c r="K209" s="444"/>
      <c r="L209" s="444"/>
      <c r="M209" s="444"/>
      <c r="N209" s="444"/>
      <c r="O209" s="444"/>
      <c r="P209" s="444"/>
      <c r="Q209" s="444"/>
      <c r="AQ209" s="150"/>
    </row>
    <row r="210" spans="2:43">
      <c r="B210" s="445" t="s">
        <v>203</v>
      </c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P210" s="445"/>
      <c r="Q210" s="445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45.840436586073622</v>
      </c>
      <c r="D213" s="227">
        <f t="shared" ref="D213:E213" si="7">SUM(D214:D216)</f>
        <v>53.440280584132339</v>
      </c>
      <c r="E213" s="227">
        <f t="shared" si="7"/>
        <v>48.055594008011077</v>
      </c>
      <c r="F213" s="228">
        <f>SUM(C213:E213)</f>
        <v>147.33631117821704</v>
      </c>
      <c r="AF213" s="150"/>
    </row>
    <row r="214" spans="2:43">
      <c r="B214" s="163" t="s">
        <v>208</v>
      </c>
      <c r="C214" s="229">
        <v>35.280414244310734</v>
      </c>
      <c r="D214" s="229">
        <v>26.923333831690638</v>
      </c>
      <c r="E214" s="229">
        <v>32.374480392555178</v>
      </c>
      <c r="F214" s="230">
        <f t="shared" ref="F214:F226" si="8">SUM(C214:E214)</f>
        <v>94.578228468556546</v>
      </c>
      <c r="O214" s="226"/>
      <c r="P214" s="226"/>
      <c r="Q214" s="226"/>
      <c r="R214" s="226"/>
      <c r="AF214" s="150"/>
    </row>
    <row r="215" spans="2:43">
      <c r="B215" s="163" t="s">
        <v>356</v>
      </c>
      <c r="C215" s="275">
        <v>10.560022341762888</v>
      </c>
      <c r="D215" s="275">
        <v>19.292668602441704</v>
      </c>
      <c r="E215" s="275">
        <v>6.505308351764036</v>
      </c>
      <c r="F215" s="230">
        <f t="shared" si="8"/>
        <v>36.357999295968625</v>
      </c>
      <c r="O215" s="226"/>
      <c r="P215" s="226"/>
      <c r="Q215" s="226"/>
      <c r="R215" s="226"/>
      <c r="AF215" s="150"/>
    </row>
    <row r="216" spans="2:43">
      <c r="B216" s="163" t="s">
        <v>357</v>
      </c>
      <c r="C216" s="275">
        <v>0</v>
      </c>
      <c r="D216" s="275">
        <v>7.2242781499999991</v>
      </c>
      <c r="E216" s="275">
        <v>9.1758052636918634</v>
      </c>
      <c r="F216" s="230">
        <f t="shared" si="8"/>
        <v>16.400083413691863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39.734396673995739</v>
      </c>
      <c r="D217" s="227">
        <f t="shared" ref="D217" si="9">SUM(D218:D220)</f>
        <v>63.149554651318567</v>
      </c>
      <c r="E217" s="227">
        <f t="shared" ref="E217" si="10">SUM(E218:E220)</f>
        <v>70.240691755203301</v>
      </c>
      <c r="F217" s="228">
        <f>SUM(C217:E217)</f>
        <v>173.12464308051761</v>
      </c>
      <c r="AF217" s="150"/>
    </row>
    <row r="218" spans="2:43">
      <c r="B218" s="163" t="s">
        <v>208</v>
      </c>
      <c r="C218" s="229">
        <v>33.038175837074562</v>
      </c>
      <c r="D218" s="229">
        <v>31.188187023822124</v>
      </c>
      <c r="E218" s="229">
        <v>29.182797500582407</v>
      </c>
      <c r="F218" s="230">
        <f t="shared" si="8"/>
        <v>93.409160361479096</v>
      </c>
      <c r="O218" s="226"/>
      <c r="P218" s="226"/>
      <c r="Q218" s="226"/>
      <c r="R218" s="226"/>
      <c r="AF218" s="150"/>
    </row>
    <row r="219" spans="2:43">
      <c r="B219" s="163" t="s">
        <v>356</v>
      </c>
      <c r="C219" s="275">
        <v>4.9314051343561802</v>
      </c>
      <c r="D219" s="275">
        <v>22.341546497990127</v>
      </c>
      <c r="E219" s="275">
        <v>19.972247745831346</v>
      </c>
      <c r="F219" s="230">
        <f t="shared" si="8"/>
        <v>47.245199378177652</v>
      </c>
      <c r="O219" s="226"/>
      <c r="P219" s="226"/>
      <c r="Q219" s="226"/>
      <c r="R219" s="226"/>
      <c r="AF219" s="150"/>
    </row>
    <row r="220" spans="2:43">
      <c r="B220" s="163" t="s">
        <v>357</v>
      </c>
      <c r="C220" s="275">
        <v>1.7648157025649978</v>
      </c>
      <c r="D220" s="275">
        <v>9.6198211295063238</v>
      </c>
      <c r="E220" s="275">
        <v>21.085646508789551</v>
      </c>
      <c r="F220" s="230">
        <f t="shared" si="8"/>
        <v>32.470283340860874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62.455412754339036</v>
      </c>
      <c r="D221" s="227">
        <f t="shared" ref="D221" si="11">SUM(D222:D224)</f>
        <v>62.609454268468696</v>
      </c>
      <c r="E221" s="227">
        <f t="shared" ref="E221" si="12">SUM(E222:E224)</f>
        <v>61.580525683290276</v>
      </c>
      <c r="F221" s="228">
        <f>SUM(C221:E221)</f>
        <v>186.64539270609799</v>
      </c>
      <c r="AF221" s="150"/>
    </row>
    <row r="222" spans="2:43">
      <c r="B222" s="163" t="s">
        <v>208</v>
      </c>
      <c r="C222" s="229">
        <v>35.307119192143951</v>
      </c>
      <c r="D222" s="229">
        <v>25.468190562507154</v>
      </c>
      <c r="E222" s="229">
        <v>22.733405146240294</v>
      </c>
      <c r="F222" s="230">
        <f t="shared" si="8"/>
        <v>83.508714900891391</v>
      </c>
      <c r="O222" s="226"/>
      <c r="P222" s="226"/>
      <c r="Q222" s="226"/>
      <c r="R222" s="226"/>
      <c r="AF222" s="150"/>
    </row>
    <row r="223" spans="2:43">
      <c r="B223" s="163" t="s">
        <v>356</v>
      </c>
      <c r="C223" s="275">
        <v>11.446435462631168</v>
      </c>
      <c r="D223" s="275">
        <v>20.878525619095843</v>
      </c>
      <c r="E223" s="275">
        <v>14.776077698942892</v>
      </c>
      <c r="F223" s="230">
        <f t="shared" si="8"/>
        <v>47.101038780669903</v>
      </c>
      <c r="G223" s="229"/>
      <c r="O223" s="226"/>
      <c r="P223" s="226"/>
      <c r="Q223" s="226"/>
      <c r="R223" s="226"/>
      <c r="AF223" s="150"/>
    </row>
    <row r="224" spans="2:43">
      <c r="B224" s="163" t="s">
        <v>357</v>
      </c>
      <c r="C224" s="275">
        <v>15.701858099563921</v>
      </c>
      <c r="D224" s="275">
        <v>16.262738086865696</v>
      </c>
      <c r="E224" s="275">
        <v>24.07104283810709</v>
      </c>
      <c r="F224" s="230">
        <f t="shared" si="8"/>
        <v>56.035639024536707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61.627407457697011</v>
      </c>
      <c r="D225" s="227">
        <f>SUM(D226:D228)</f>
        <v>81.691270578575882</v>
      </c>
      <c r="E225" s="227">
        <f>SUM(E226:E228)</f>
        <v>84.355213980816629</v>
      </c>
      <c r="F225" s="228">
        <f>SUM(C225:E225)</f>
        <v>227.67389201708954</v>
      </c>
      <c r="AF225" s="150"/>
    </row>
    <row r="226" spans="2:32">
      <c r="B226" s="163" t="s">
        <v>208</v>
      </c>
      <c r="C226" s="229">
        <v>32.864546123165745</v>
      </c>
      <c r="D226" s="229">
        <v>24.376766205117384</v>
      </c>
      <c r="E226" s="229">
        <v>36.94398195413099</v>
      </c>
      <c r="F226" s="230">
        <f t="shared" si="8"/>
        <v>94.185294282414119</v>
      </c>
      <c r="O226" s="226"/>
      <c r="P226" s="226"/>
      <c r="Q226" s="226"/>
      <c r="R226" s="226"/>
      <c r="AF226" s="150"/>
    </row>
    <row r="227" spans="2:32">
      <c r="B227" s="163" t="s">
        <v>356</v>
      </c>
      <c r="C227" s="275">
        <v>11.689434800004328</v>
      </c>
      <c r="D227" s="275">
        <v>19.54414998539599</v>
      </c>
      <c r="E227" s="275">
        <v>18.726764828508372</v>
      </c>
      <c r="F227" s="230">
        <f t="shared" ref="F227:F236" si="13">SUM(C227:E227)</f>
        <v>49.96034961390869</v>
      </c>
      <c r="O227" s="226"/>
      <c r="P227" s="226"/>
      <c r="Q227" s="226"/>
      <c r="R227" s="226"/>
      <c r="AF227" s="150"/>
    </row>
    <row r="228" spans="2:32">
      <c r="B228" s="163" t="s">
        <v>357</v>
      </c>
      <c r="C228" s="275">
        <v>17.073426534526938</v>
      </c>
      <c r="D228" s="275">
        <v>37.770354388062515</v>
      </c>
      <c r="E228" s="275">
        <v>28.684467198177266</v>
      </c>
      <c r="F228" s="230">
        <f t="shared" si="13"/>
        <v>83.528248120766719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58.467628373510237</v>
      </c>
      <c r="D229" s="227">
        <f t="shared" ref="D229" si="14">SUM(D230:D232)</f>
        <v>70.850948205303226</v>
      </c>
      <c r="E229" s="227">
        <f t="shared" ref="E229" si="15">SUM(E230:E232)</f>
        <v>77.361080969850292</v>
      </c>
      <c r="F229" s="228">
        <f t="shared" si="13"/>
        <v>206.67965754866376</v>
      </c>
      <c r="AF229" s="150"/>
    </row>
    <row r="230" spans="2:32">
      <c r="B230" s="163" t="s">
        <v>208</v>
      </c>
      <c r="C230" s="229">
        <v>34.748816686203234</v>
      </c>
      <c r="D230" s="229">
        <v>36.205221411167535</v>
      </c>
      <c r="E230" s="229">
        <v>39.366710484751145</v>
      </c>
      <c r="F230" s="230">
        <f t="shared" si="13"/>
        <v>110.32074858212192</v>
      </c>
      <c r="O230" s="226"/>
      <c r="P230" s="226"/>
      <c r="Q230" s="226"/>
      <c r="R230" s="226"/>
      <c r="AF230" s="150"/>
    </row>
    <row r="231" spans="2:32" ht="15.75" customHeight="1">
      <c r="B231" s="163" t="s">
        <v>356</v>
      </c>
      <c r="C231" s="275">
        <v>8.7865914773204388</v>
      </c>
      <c r="D231" s="275">
        <v>21.212355680672985</v>
      </c>
      <c r="E231" s="275">
        <v>15.909259545149801</v>
      </c>
      <c r="F231" s="230">
        <f t="shared" si="13"/>
        <v>45.908206703143222</v>
      </c>
      <c r="O231" s="226"/>
      <c r="P231" s="226"/>
      <c r="Q231" s="226"/>
      <c r="R231" s="226"/>
      <c r="AF231" s="150"/>
    </row>
    <row r="232" spans="2:32" ht="15.75" customHeight="1">
      <c r="B232" s="163" t="s">
        <v>357</v>
      </c>
      <c r="C232" s="275">
        <v>14.932220209986564</v>
      </c>
      <c r="D232" s="275">
        <v>13.433371113462705</v>
      </c>
      <c r="E232" s="275">
        <v>22.085110939949338</v>
      </c>
      <c r="F232" s="230">
        <f t="shared" si="13"/>
        <v>50.450702263398611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75.90292117713517</v>
      </c>
      <c r="D233" s="227">
        <f t="shared" ref="D233" si="16">SUM(D234:D236)</f>
        <v>66.753191974792216</v>
      </c>
      <c r="E233" s="227">
        <f t="shared" ref="E233" si="17">SUM(E234:E236)</f>
        <v>80.636407127972106</v>
      </c>
      <c r="F233" s="228">
        <f>SUM(C233:E233)</f>
        <v>223.29252027989952</v>
      </c>
      <c r="AF233" s="150"/>
    </row>
    <row r="234" spans="2:32">
      <c r="B234" s="163" t="s">
        <v>208</v>
      </c>
      <c r="C234" s="229">
        <v>36.264670434327222</v>
      </c>
      <c r="D234" s="229">
        <v>43.826818901241225</v>
      </c>
      <c r="E234" s="229">
        <v>49.271096875879827</v>
      </c>
      <c r="F234" s="230">
        <f t="shared" si="13"/>
        <v>129.36258621144827</v>
      </c>
      <c r="O234" s="226"/>
      <c r="P234" s="226"/>
      <c r="Q234" s="226"/>
      <c r="R234" s="226"/>
      <c r="AF234" s="150"/>
    </row>
    <row r="235" spans="2:32">
      <c r="B235" s="163" t="s">
        <v>356</v>
      </c>
      <c r="C235" s="275">
        <v>20.977962105259792</v>
      </c>
      <c r="D235" s="275">
        <v>15.69073943462357</v>
      </c>
      <c r="E235" s="275">
        <v>11.314282239411138</v>
      </c>
      <c r="F235" s="230">
        <f t="shared" si="13"/>
        <v>47.9829837792945</v>
      </c>
      <c r="O235" s="226"/>
      <c r="P235" s="226"/>
      <c r="Q235" s="226"/>
      <c r="R235" s="226"/>
      <c r="AF235" s="150"/>
    </row>
    <row r="236" spans="2:32">
      <c r="B236" s="163" t="s">
        <v>357</v>
      </c>
      <c r="C236" s="275">
        <v>18.660288637548156</v>
      </c>
      <c r="D236" s="275">
        <v>7.2356336389274274</v>
      </c>
      <c r="E236" s="275">
        <v>20.05102801268114</v>
      </c>
      <c r="F236" s="230">
        <f t="shared" si="13"/>
        <v>45.946950289156725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74.05422194599457</v>
      </c>
      <c r="D237" s="227">
        <f t="shared" ref="D237" si="18">SUM(D238:D240)</f>
        <v>99.093586519467479</v>
      </c>
      <c r="E237" s="227">
        <f t="shared" ref="E237" si="19">SUM(E238:E240)</f>
        <v>93.517257517152942</v>
      </c>
      <c r="F237" s="228">
        <f t="shared" ref="F237:F242" si="20">SUM(C237:E237)</f>
        <v>266.66506598261498</v>
      </c>
      <c r="AF237" s="150"/>
    </row>
    <row r="238" spans="2:32">
      <c r="B238" s="163" t="s">
        <v>208</v>
      </c>
      <c r="C238" s="229">
        <v>40.477365613401659</v>
      </c>
      <c r="D238" s="229">
        <v>47.258376155270561</v>
      </c>
      <c r="E238" s="229">
        <v>58.308313732655762</v>
      </c>
      <c r="F238" s="230">
        <f t="shared" si="20"/>
        <v>146.04405550132799</v>
      </c>
      <c r="O238" s="226"/>
      <c r="P238" s="226"/>
      <c r="Q238" s="226"/>
      <c r="R238" s="226"/>
      <c r="AF238" s="150"/>
    </row>
    <row r="239" spans="2:32">
      <c r="B239" s="163" t="s">
        <v>356</v>
      </c>
      <c r="C239" s="229">
        <v>16.428835497566379</v>
      </c>
      <c r="D239" s="229">
        <v>33.785256883429923</v>
      </c>
      <c r="E239" s="229">
        <v>19.178183998406574</v>
      </c>
      <c r="F239" s="230">
        <f t="shared" si="20"/>
        <v>69.392276379402887</v>
      </c>
      <c r="O239" s="226"/>
      <c r="P239" s="226"/>
      <c r="Q239" s="226"/>
      <c r="R239" s="226"/>
      <c r="AF239" s="150"/>
    </row>
    <row r="240" spans="2:32">
      <c r="B240" s="163" t="s">
        <v>357</v>
      </c>
      <c r="C240" s="229">
        <v>17.148020835026525</v>
      </c>
      <c r="D240" s="229">
        <v>18.049953480767002</v>
      </c>
      <c r="E240" s="229">
        <v>16.030759786090599</v>
      </c>
      <c r="F240" s="230">
        <f t="shared" si="20"/>
        <v>51.228734101884129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81.348749769672111</v>
      </c>
      <c r="D241" s="227">
        <f>SUM(D242:D244)</f>
        <v>71.673552224350416</v>
      </c>
      <c r="E241" s="227">
        <f>SUM(E242:E244)</f>
        <v>70.497362514965516</v>
      </c>
      <c r="F241" s="228">
        <f t="shared" si="20"/>
        <v>223.51966450898806</v>
      </c>
      <c r="AF241" s="150"/>
    </row>
    <row r="242" spans="2:32">
      <c r="B242" s="163" t="s">
        <v>208</v>
      </c>
      <c r="C242" s="229">
        <v>44.20316876634098</v>
      </c>
      <c r="D242" s="229">
        <v>37.379708368973873</v>
      </c>
      <c r="E242" s="229">
        <v>39.102420963667157</v>
      </c>
      <c r="F242" s="230">
        <f t="shared" si="20"/>
        <v>120.685298098982</v>
      </c>
      <c r="O242" s="226"/>
      <c r="P242" s="226"/>
      <c r="Q242" s="226"/>
      <c r="R242" s="226"/>
      <c r="AF242" s="150"/>
    </row>
    <row r="243" spans="2:32">
      <c r="B243" s="163" t="s">
        <v>356</v>
      </c>
      <c r="C243" s="229">
        <v>11.186186023331125</v>
      </c>
      <c r="D243" s="229">
        <v>23.247076996418961</v>
      </c>
      <c r="E243" s="229">
        <v>16.853652397416361</v>
      </c>
      <c r="F243" s="230">
        <f t="shared" ref="F243" si="21">SUM(C243:E243)</f>
        <v>51.286915417166448</v>
      </c>
      <c r="O243" s="226"/>
      <c r="P243" s="226"/>
      <c r="Q243" s="226"/>
      <c r="R243" s="226"/>
      <c r="AF243" s="150"/>
    </row>
    <row r="244" spans="2:32">
      <c r="B244" s="163" t="s">
        <v>357</v>
      </c>
      <c r="C244" s="229">
        <v>25.959394979999999</v>
      </c>
      <c r="D244" s="229">
        <v>11.046766858957582</v>
      </c>
      <c r="E244" s="229">
        <v>14.541289153881999</v>
      </c>
      <c r="F244" s="230">
        <f>SUM(C244:E244)</f>
        <v>51.547450992839579</v>
      </c>
      <c r="O244" s="226"/>
      <c r="P244" s="226"/>
      <c r="Q244" s="226"/>
      <c r="R244" s="226"/>
      <c r="AF244" s="150"/>
    </row>
    <row r="245" spans="2:32" ht="14.25" customHeight="1">
      <c r="B245" s="162" t="s">
        <v>13</v>
      </c>
      <c r="C245" s="227">
        <f>SUM(C246:C248)</f>
        <v>95.313798322495842</v>
      </c>
      <c r="D245" s="227">
        <f t="shared" ref="D245" si="22">SUM(D246:D248)</f>
        <v>114.5421399998169</v>
      </c>
      <c r="E245" s="227">
        <f t="shared" ref="E245" si="23">SUM(E246:E248)</f>
        <v>109.31074721011967</v>
      </c>
      <c r="F245" s="228">
        <f>SUM(F246:F248)</f>
        <v>319.16668553243244</v>
      </c>
      <c r="AF245" s="150"/>
    </row>
    <row r="246" spans="2:32" ht="14.25" customHeight="1">
      <c r="B246" s="163" t="s">
        <v>208</v>
      </c>
      <c r="C246" s="229">
        <v>48.846698680655287</v>
      </c>
      <c r="D246" s="229">
        <v>42.057734341628361</v>
      </c>
      <c r="E246" s="229">
        <v>43.263115866654765</v>
      </c>
      <c r="F246" s="230">
        <f>SUM(C246:E246)</f>
        <v>134.16754888893843</v>
      </c>
      <c r="O246" s="226"/>
      <c r="P246" s="226"/>
      <c r="Q246" s="226"/>
      <c r="R246" s="226"/>
      <c r="AF246" s="150"/>
    </row>
    <row r="247" spans="2:32" ht="14.25" customHeight="1">
      <c r="B247" s="163" t="s">
        <v>356</v>
      </c>
      <c r="C247" s="229">
        <v>23.544648865236756</v>
      </c>
      <c r="D247" s="229">
        <v>35.620978590395396</v>
      </c>
      <c r="E247" s="229">
        <v>27.088066162815757</v>
      </c>
      <c r="F247" s="230">
        <f>SUM(C247:E247)</f>
        <v>86.253693618447898</v>
      </c>
      <c r="O247" s="226"/>
      <c r="P247" s="226"/>
      <c r="Q247" s="226"/>
      <c r="R247" s="226"/>
      <c r="AF247" s="150"/>
    </row>
    <row r="248" spans="2:32" ht="14.25" customHeight="1">
      <c r="B248" s="163" t="s">
        <v>357</v>
      </c>
      <c r="C248" s="229">
        <v>22.922450776603799</v>
      </c>
      <c r="D248" s="229">
        <v>36.86342706779314</v>
      </c>
      <c r="E248" s="229">
        <v>38.959565180649157</v>
      </c>
      <c r="F248" s="230">
        <f>SUM(C248:E248)</f>
        <v>98.745443025046086</v>
      </c>
      <c r="O248" s="226"/>
      <c r="P248" s="226"/>
      <c r="Q248" s="226"/>
      <c r="R248" s="226"/>
      <c r="AF248" s="150"/>
    </row>
    <row r="249" spans="2:32" ht="14.25" customHeight="1">
      <c r="B249" s="162" t="s">
        <v>14</v>
      </c>
      <c r="C249" s="227">
        <f>SUM(C250:C252)</f>
        <v>94.710911611218336</v>
      </c>
      <c r="D249" s="227">
        <f t="shared" ref="D249" si="24">SUM(D250:D252)</f>
        <v>82.641213208708479</v>
      </c>
      <c r="E249" s="227">
        <f t="shared" ref="E249" si="25">SUM(E250:E252)</f>
        <v>97.664482926744057</v>
      </c>
      <c r="F249" s="228">
        <f>SUM(F250:F251)</f>
        <v>182.36389644209265</v>
      </c>
      <c r="AF249" s="150"/>
    </row>
    <row r="250" spans="2:32" ht="14.25" customHeight="1">
      <c r="B250" s="163" t="s">
        <v>208</v>
      </c>
      <c r="C250" s="229">
        <v>50.736164618979657</v>
      </c>
      <c r="D250" s="229">
        <v>43.959141267483062</v>
      </c>
      <c r="E250" s="229">
        <v>43.992678106666062</v>
      </c>
      <c r="F250" s="230">
        <f>SUM(C250:E250)</f>
        <v>138.6879839931288</v>
      </c>
      <c r="O250" s="226"/>
      <c r="P250" s="226"/>
      <c r="Q250" s="226"/>
      <c r="R250" s="226"/>
      <c r="AF250" s="150"/>
    </row>
    <row r="251" spans="2:32" ht="14.25" customHeight="1">
      <c r="B251" s="163" t="s">
        <v>356</v>
      </c>
      <c r="C251" s="229">
        <v>9.729825389848088</v>
      </c>
      <c r="D251" s="229">
        <v>14.618082349072852</v>
      </c>
      <c r="E251" s="229">
        <v>19.328004710042912</v>
      </c>
      <c r="F251" s="230">
        <f>SUM(C251:E251)</f>
        <v>43.675912448963849</v>
      </c>
      <c r="O251" s="226"/>
      <c r="P251" s="226"/>
      <c r="Q251" s="226"/>
      <c r="R251" s="226"/>
      <c r="AF251" s="150"/>
    </row>
    <row r="252" spans="2:32" ht="14.25" customHeight="1">
      <c r="B252" s="163" t="s">
        <v>357</v>
      </c>
      <c r="C252" s="229">
        <v>34.24492160239059</v>
      </c>
      <c r="D252" s="229">
        <v>24.063989592152559</v>
      </c>
      <c r="E252" s="229">
        <v>34.34380011003509</v>
      </c>
      <c r="F252" s="230">
        <f>SUM(C252:E252)</f>
        <v>92.652711304578247</v>
      </c>
      <c r="O252" s="226"/>
      <c r="P252" s="226"/>
      <c r="Q252" s="226"/>
      <c r="R252" s="226"/>
      <c r="AF252" s="150"/>
    </row>
    <row r="253" spans="2:32" ht="14.25" customHeight="1">
      <c r="B253" s="162" t="s">
        <v>15</v>
      </c>
      <c r="C253" s="227">
        <f>SUM(C254:C256)</f>
        <v>61.010967963472822</v>
      </c>
      <c r="D253" s="227">
        <f t="shared" ref="D253" si="26">SUM(D254:D256)</f>
        <v>118.36065258608421</v>
      </c>
      <c r="E253" s="227">
        <f t="shared" ref="E253" si="27">SUM(E254:E256)</f>
        <v>94.389652622660208</v>
      </c>
      <c r="F253" s="228">
        <f>SUM(F254:F255)</f>
        <v>213.86493867570536</v>
      </c>
      <c r="O253" s="226"/>
      <c r="P253" s="226"/>
      <c r="Q253" s="226"/>
      <c r="R253" s="226"/>
      <c r="AF253" s="150"/>
    </row>
    <row r="254" spans="2:32" ht="14.25" customHeight="1">
      <c r="B254" s="163" t="s">
        <v>208</v>
      </c>
      <c r="C254" s="229">
        <v>42.262376723641381</v>
      </c>
      <c r="D254" s="229">
        <v>42.743729642907518</v>
      </c>
      <c r="E254" s="229">
        <v>44.077331402084333</v>
      </c>
      <c r="F254" s="230">
        <f>SUM(C254:E254)</f>
        <v>129.08343776863322</v>
      </c>
      <c r="O254" s="226"/>
      <c r="P254" s="226"/>
      <c r="Q254" s="226"/>
      <c r="R254" s="226"/>
      <c r="AF254" s="150"/>
    </row>
    <row r="255" spans="2:32" ht="14.25" customHeight="1">
      <c r="B255" s="163" t="s">
        <v>356</v>
      </c>
      <c r="C255" s="229">
        <v>11.393880449370167</v>
      </c>
      <c r="D255" s="229">
        <v>48.580245466257104</v>
      </c>
      <c r="E255" s="229">
        <v>24.807374991444874</v>
      </c>
      <c r="F255" s="230">
        <f>SUM(C255:E255)</f>
        <v>84.781500907072143</v>
      </c>
      <c r="O255" s="226"/>
      <c r="P255" s="226"/>
      <c r="Q255" s="226"/>
      <c r="R255" s="226"/>
      <c r="AF255" s="150"/>
    </row>
    <row r="256" spans="2:32" ht="14.25" customHeight="1">
      <c r="B256" s="163" t="s">
        <v>357</v>
      </c>
      <c r="C256" s="229">
        <v>7.3547107904612741</v>
      </c>
      <c r="D256" s="229">
        <v>27.036677476919593</v>
      </c>
      <c r="E256" s="229">
        <v>25.504946229131001</v>
      </c>
      <c r="F256" s="230">
        <f>SUM(C256:E256)</f>
        <v>59.896334496511869</v>
      </c>
      <c r="O256" s="226"/>
      <c r="P256" s="226"/>
      <c r="Q256" s="226"/>
      <c r="R256" s="226"/>
      <c r="AF256" s="150"/>
    </row>
    <row r="257" spans="2:43" ht="14.25" customHeight="1" outlineLevel="2">
      <c r="B257" s="162" t="s">
        <v>16</v>
      </c>
      <c r="C257" s="227">
        <f>SUM(C258:C260)</f>
        <v>93.184944255384664</v>
      </c>
      <c r="D257" s="227">
        <f t="shared" ref="D257" si="28">SUM(D258:D260)</f>
        <v>83.45548528550384</v>
      </c>
      <c r="E257" s="227">
        <f t="shared" ref="E257" si="29">SUM(E258:E260)</f>
        <v>80.232810627275086</v>
      </c>
      <c r="F257" s="228">
        <f>SUM(F258:F259)</f>
        <v>176.63029288356486</v>
      </c>
      <c r="O257" s="226"/>
      <c r="P257" s="226"/>
      <c r="Q257" s="226"/>
      <c r="R257" s="226"/>
      <c r="AF257" s="150"/>
    </row>
    <row r="258" spans="2:43" ht="14.25" customHeight="1" outlineLevel="2">
      <c r="B258" s="163" t="s">
        <v>208</v>
      </c>
      <c r="C258" s="229">
        <v>44.929652363369961</v>
      </c>
      <c r="D258" s="229">
        <v>42.358226537327951</v>
      </c>
      <c r="E258" s="229">
        <v>40.959148522177003</v>
      </c>
      <c r="F258" s="230">
        <f>SUM(C258:E258)</f>
        <v>128.24702742287491</v>
      </c>
      <c r="O258" s="226"/>
      <c r="P258" s="226"/>
      <c r="Q258" s="226"/>
      <c r="R258" s="226"/>
      <c r="AF258" s="150"/>
    </row>
    <row r="259" spans="2:43" ht="14.25" customHeight="1" outlineLevel="2">
      <c r="B259" s="163" t="s">
        <v>356</v>
      </c>
      <c r="C259" s="229">
        <v>14.828574852942559</v>
      </c>
      <c r="D259" s="229">
        <v>19.665685598418367</v>
      </c>
      <c r="E259" s="229">
        <v>13.889005009329033</v>
      </c>
      <c r="F259" s="230">
        <f>SUM(C259:E259)</f>
        <v>48.383265460689962</v>
      </c>
      <c r="O259" s="226"/>
      <c r="P259" s="226"/>
      <c r="Q259" s="226"/>
      <c r="R259" s="226"/>
      <c r="AF259" s="150"/>
    </row>
    <row r="260" spans="2:43" ht="14.25" customHeight="1" outlineLevel="2">
      <c r="B260" s="163" t="s">
        <v>357</v>
      </c>
      <c r="C260" s="229">
        <v>33.426717039072152</v>
      </c>
      <c r="D260" s="229">
        <v>21.431573149757522</v>
      </c>
      <c r="E260" s="229">
        <v>25.384657095769043</v>
      </c>
      <c r="F260" s="230">
        <f>SUM(C260:E260)</f>
        <v>80.242947284598714</v>
      </c>
      <c r="O260" s="226"/>
      <c r="P260" s="226"/>
      <c r="Q260" s="226"/>
      <c r="R260" s="226"/>
      <c r="AF260" s="150"/>
    </row>
    <row r="261" spans="2:43" ht="15.75" customHeight="1">
      <c r="B261" s="217" t="s">
        <v>186</v>
      </c>
      <c r="C261" s="231">
        <f>+C213+C217+C221+C225+C229+C233+C237+C241+C245+C249+C253+C257</f>
        <v>843.65179689098909</v>
      </c>
      <c r="D261" s="231">
        <f>+D213+D217+D221+D225+D229+D233+D237+D241+D245+D249+D253+D257</f>
        <v>968.26133008652221</v>
      </c>
      <c r="E261" s="231">
        <f>+E213+E217+E221+E225+E229+E233+E237+E241+E245+E249+E253+E257</f>
        <v>967.84182694406127</v>
      </c>
      <c r="F261" s="228">
        <f>+F213+F217+F221+F225+F229+F233+F237+F241+F245+F249+F253+F257</f>
        <v>2546.9629608358832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6" t="s">
        <v>351</v>
      </c>
      <c r="C263" s="446"/>
      <c r="D263" s="446"/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30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30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30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30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30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30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30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30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30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30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30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30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30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30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30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30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30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30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30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30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30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30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30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30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8:Q209"/>
    <mergeCell ref="B210:Q210"/>
    <mergeCell ref="B263:Q263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6:E216">
    <cfRule type="containsBlanks" dxfId="23" priority="21">
      <formula>LEN(TRIM(C216))=0</formula>
    </cfRule>
  </conditionalFormatting>
  <conditionalFormatting sqref="C215:E215">
    <cfRule type="containsBlanks" dxfId="22" priority="24">
      <formula>LEN(TRIM(C215))=0</formula>
    </cfRule>
  </conditionalFormatting>
  <conditionalFormatting sqref="C215:E215">
    <cfRule type="containsBlanks" dxfId="21" priority="23">
      <formula>LEN(TRIM(C215))=0</formula>
    </cfRule>
  </conditionalFormatting>
  <conditionalFormatting sqref="C216:E216">
    <cfRule type="containsBlanks" dxfId="20" priority="22">
      <formula>LEN(TRIM(C216))=0</formula>
    </cfRule>
  </conditionalFormatting>
  <conditionalFormatting sqref="C219:E219">
    <cfRule type="containsBlanks" dxfId="19" priority="20">
      <formula>LEN(TRIM(C219))=0</formula>
    </cfRule>
  </conditionalFormatting>
  <conditionalFormatting sqref="C219:E219">
    <cfRule type="containsBlanks" dxfId="18" priority="19">
      <formula>LEN(TRIM(C219))=0</formula>
    </cfRule>
  </conditionalFormatting>
  <conditionalFormatting sqref="C220:E220">
    <cfRule type="containsBlanks" dxfId="17" priority="18">
      <formula>LEN(TRIM(C220))=0</formula>
    </cfRule>
  </conditionalFormatting>
  <conditionalFormatting sqref="C220:E220">
    <cfRule type="containsBlanks" dxfId="16" priority="17">
      <formula>LEN(TRIM(C220))=0</formula>
    </cfRule>
  </conditionalFormatting>
  <conditionalFormatting sqref="C223:E223">
    <cfRule type="containsBlanks" dxfId="15" priority="16">
      <formula>LEN(TRIM(C223))=0</formula>
    </cfRule>
  </conditionalFormatting>
  <conditionalFormatting sqref="C223:E223">
    <cfRule type="containsBlanks" dxfId="14" priority="15">
      <formula>LEN(TRIM(C223))=0</formula>
    </cfRule>
  </conditionalFormatting>
  <conditionalFormatting sqref="C224:E224">
    <cfRule type="containsBlanks" dxfId="13" priority="14">
      <formula>LEN(TRIM(C224))=0</formula>
    </cfRule>
  </conditionalFormatting>
  <conditionalFormatting sqref="C224:E224">
    <cfRule type="containsBlanks" dxfId="12" priority="13">
      <formula>LEN(TRIM(C224))=0</formula>
    </cfRule>
  </conditionalFormatting>
  <conditionalFormatting sqref="C227:E227">
    <cfRule type="containsBlanks" dxfId="11" priority="12">
      <formula>LEN(TRIM(C227))=0</formula>
    </cfRule>
  </conditionalFormatting>
  <conditionalFormatting sqref="C227:E227">
    <cfRule type="containsBlanks" dxfId="10" priority="11">
      <formula>LEN(TRIM(C227))=0</formula>
    </cfRule>
  </conditionalFormatting>
  <conditionalFormatting sqref="C228:E228">
    <cfRule type="containsBlanks" dxfId="9" priority="10">
      <formula>LEN(TRIM(C228))=0</formula>
    </cfRule>
  </conditionalFormatting>
  <conditionalFormatting sqref="C228:E228">
    <cfRule type="containsBlanks" dxfId="8" priority="9">
      <formula>LEN(TRIM(C228))=0</formula>
    </cfRule>
  </conditionalFormatting>
  <conditionalFormatting sqref="C231:E231">
    <cfRule type="containsBlanks" dxfId="7" priority="8">
      <formula>LEN(TRIM(C231))=0</formula>
    </cfRule>
  </conditionalFormatting>
  <conditionalFormatting sqref="C231:E231">
    <cfRule type="containsBlanks" dxfId="6" priority="7">
      <formula>LEN(TRIM(C231))=0</formula>
    </cfRule>
  </conditionalFormatting>
  <conditionalFormatting sqref="C232:E232">
    <cfRule type="containsBlanks" dxfId="5" priority="6">
      <formula>LEN(TRIM(C232))=0</formula>
    </cfRule>
  </conditionalFormatting>
  <conditionalFormatting sqref="C232:E232">
    <cfRule type="containsBlanks" dxfId="4" priority="5">
      <formula>LEN(TRIM(C232))=0</formula>
    </cfRule>
  </conditionalFormatting>
  <conditionalFormatting sqref="C235:E235">
    <cfRule type="containsBlanks" dxfId="3" priority="4">
      <formula>LEN(TRIM(C235))=0</formula>
    </cfRule>
  </conditionalFormatting>
  <conditionalFormatting sqref="C235:E235">
    <cfRule type="containsBlanks" dxfId="2" priority="3">
      <formula>LEN(TRIM(C235))=0</formula>
    </cfRule>
  </conditionalFormatting>
  <conditionalFormatting sqref="C236:E236">
    <cfRule type="containsBlanks" dxfId="1" priority="2">
      <formula>LEN(TRIM(C236))=0</formula>
    </cfRule>
  </conditionalFormatting>
  <conditionalFormatting sqref="C236:E236">
    <cfRule type="containsBlanks" dxfId="0" priority="1">
      <formula>LEN(TRIM(C236))=0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55 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2023-02-22T19:49:58Z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