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mgobdo.sharepoint.com/sites/DirecciondePlanificacionyDesarrollo/Documentos compartidos/DPPP/Depto. PPP/2026/Informe de Monitorieo y Seguimiento/Reporte trimestral POA/Productos Priorizados/"/>
    </mc:Choice>
  </mc:AlternateContent>
  <xr:revisionPtr revIDLastSave="70" documentId="8_{B248CF5C-6B81-4E04-A659-0F81CAA94449}" xr6:coauthVersionLast="47" xr6:coauthVersionMax="47" xr10:uidLastSave="{34989FA7-4E5A-4D4A-9B88-A63C8C66E20D}"/>
  <bookViews>
    <workbookView xWindow="-120" yWindow="-120" windowWidth="29040" windowHeight="15720" activeTab="3" xr2:uid="{00000000-000D-0000-FFFF-FFFF00000000}"/>
  </bookViews>
  <sheets>
    <sheet name="6817" sheetId="4" r:id="rId1"/>
    <sheet name="7706" sheetId="1" r:id="rId2"/>
    <sheet name="7707" sheetId="5" r:id="rId3"/>
    <sheet name="7709" sheetId="2" r:id="rId4"/>
    <sheet name="8049" sheetId="6" r:id="rId5"/>
    <sheet name="8050" sheetId="9" r:id="rId6"/>
  </sheets>
  <externalReferences>
    <externalReference r:id="rId7"/>
  </externalReferences>
  <definedNames>
    <definedName name="_xlnm.Print_Area" localSheetId="0">'6817'!$A$1:$J$46</definedName>
    <definedName name="_xlnm.Print_Area" localSheetId="1">'7706'!$A$1:$J$44</definedName>
    <definedName name="_xlnm.Print_Area" localSheetId="3">'7709'!$A$1:$J$44</definedName>
    <definedName name="_xlnm.Print_Area" localSheetId="4">'8049'!$A$1:$J$44</definedName>
    <definedName name="_xlnm.Print_Area" localSheetId="5">'8050'!$A$1:$J$44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I25" i="5"/>
  <c r="I25" i="1"/>
  <c r="J29" i="9"/>
  <c r="I29" i="9"/>
  <c r="J29" i="2"/>
  <c r="J29" i="5"/>
  <c r="I29" i="5"/>
  <c r="J29" i="1"/>
  <c r="J29" i="4"/>
  <c r="I29" i="4"/>
  <c r="J29" i="6"/>
  <c r="I29" i="6"/>
  <c r="B43" i="5" l="1"/>
  <c r="B42" i="5"/>
  <c r="B42" i="6"/>
  <c r="B43" i="6"/>
  <c r="B44" i="1"/>
  <c r="I25" i="9"/>
  <c r="I25" i="4"/>
  <c r="I25" i="2"/>
  <c r="B44" i="9" l="1"/>
  <c r="B43" i="9"/>
  <c r="B42" i="9"/>
  <c r="B44" i="4"/>
  <c r="B43" i="4"/>
  <c r="B42" i="4"/>
  <c r="B43" i="2"/>
  <c r="B42" i="2"/>
  <c r="B44" i="6"/>
  <c r="B44" i="5"/>
  <c r="B43" i="1"/>
  <c r="B42" i="1"/>
  <c r="B44" i="2" l="1"/>
  <c r="C16" i="9"/>
  <c r="C15" i="9"/>
  <c r="C14" i="9"/>
  <c r="I25" i="6" l="1"/>
  <c r="C15" i="6" l="1"/>
  <c r="C16" i="6" l="1"/>
  <c r="C14" i="6"/>
  <c r="C15" i="5" l="1"/>
  <c r="C14" i="5"/>
  <c r="C16" i="4" l="1"/>
  <c r="C15" i="4"/>
  <c r="C14" i="4"/>
  <c r="C15" i="2" l="1"/>
  <c r="C14" i="2"/>
  <c r="C16" i="1" l="1"/>
  <c r="C15" i="1"/>
  <c r="C14" i="1"/>
</calcChain>
</file>

<file path=xl/sharedStrings.xml><?xml version="1.0" encoding="utf-8"?>
<sst xmlns="http://schemas.openxmlformats.org/spreadsheetml/2006/main" count="458" uniqueCount="116">
  <si>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</si>
  <si>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</si>
  <si>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</si>
  <si>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</si>
  <si>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</si>
  <si>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</si>
  <si>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</si>
  <si>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</si>
  <si>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0222-MINISTERIO DE ENERGIA Y MINAS</t>
  </si>
  <si>
    <t>Subcapítulo</t>
  </si>
  <si>
    <t>01-MINISTERIO DE ENERGIA Y MINAS</t>
  </si>
  <si>
    <t>Unidad Ejecutora</t>
  </si>
  <si>
    <t>0001-MINISTERIO DE ENERGIA Y MINAS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</si>
  <si>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</si>
  <si>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</si>
  <si>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</si>
  <si>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</si>
  <si>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</si>
  <si>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</si>
  <si>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3.5.6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</si>
  <si>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</si>
  <si>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</si>
  <si>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</si>
  <si>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</si>
  <si>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Personas fisicas y juridicas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</si>
  <si>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</si>
  <si>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</si>
  <si>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</si>
  <si>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</si>
  <si>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</si>
  <si>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</si>
  <si>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</si>
  <si>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</si>
  <si>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</si>
  <si>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</si>
  <si>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</si>
  <si>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</si>
  <si>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</si>
  <si>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</si>
  <si>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</si>
  <si>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</si>
  <si>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</si>
  <si>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</si>
  <si>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</si>
  <si>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</si>
  <si>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</si>
  <si>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</si>
  <si>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</si>
  <si>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</si>
  <si>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</si>
  <si>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</si>
  <si>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</si>
  <si>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</si>
  <si>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</si>
  <si>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</si>
  <si>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  :</t>
  </si>
  <si>
    <t>Presupuesto modificado :</t>
  </si>
  <si>
    <t>Gloria Contreras</t>
  </si>
  <si>
    <t>Carolina Hernández</t>
  </si>
  <si>
    <t>Total devengado :</t>
  </si>
  <si>
    <t>Directora Financiera</t>
  </si>
  <si>
    <t>Directora de Planficación y Desarrollo</t>
  </si>
  <si>
    <t>Personas fisicas y jurídicas</t>
  </si>
  <si>
    <t>6817.- Empresas Públicas y privadas reciben fiscalizaciones de las infraestructuras energéticas</t>
  </si>
  <si>
    <t>Número de fiscalizaciones realizadas.</t>
  </si>
  <si>
    <t>6817.- Empresas públicas y privadas reciben fiscalizaciones de las infraestructuras energéticas.</t>
  </si>
  <si>
    <t>Se realizaran las fiscalizaciones a las infraestructuras  para validar el cumplimiento de las mismas.</t>
  </si>
  <si>
    <t>Personas fisicas y juridicas reciben resoluciones de otorgamiento de concesiones mineras.</t>
  </si>
  <si>
    <t>7706-Personas fisicas y juridicas reciben autorizaciones para operaciones mineras según Ley 46-71.</t>
  </si>
  <si>
    <t>Cantidad de Resoluciones aprobadas.</t>
  </si>
  <si>
    <t>7706-Personas fisicas y juridicas reciben autorizaciones para operaciones mineras según ley 46-71.</t>
  </si>
  <si>
    <t>Devengado ejecutado :</t>
  </si>
  <si>
    <t xml:space="preserve">3.2.1. </t>
  </si>
  <si>
    <t>Asegurar un sumnistro confiable de electricidad, a precios competitivos y en condiciones de sostenibilidad financiera y ambiental.</t>
  </si>
  <si>
    <t>7707.-Comunidades rurales y urbanas reciben acciones para el desearrollo energetico.</t>
  </si>
  <si>
    <t>Número de zonas intervenidas y desarrolladas.</t>
  </si>
  <si>
    <t>7707.- Comunidades rurales y urbanas reciben acciones para el desarrollo energético.</t>
  </si>
  <si>
    <t xml:space="preserve">Electrificar a comunidades rurales y urbanas sin acceso a electricidad. </t>
  </si>
  <si>
    <t>3.3.4</t>
  </si>
  <si>
    <t>3.2.2.1</t>
  </si>
  <si>
    <t>Desarrollar una estrategia integrada de exploración petrolera de corto, mediano y largo plazos, coherente y sostenida, que permita determinar la factibilidad de la explotación, incluyendo la plataforma marina y asegurando la sostenibilidad ambiental.</t>
  </si>
  <si>
    <t>Personas físicas y jurídicas</t>
  </si>
  <si>
    <t>7709-. Adquisición de nuevos datos de líneas sísmicas 2D de alta definición (5,000 kms.) en cuencas costa afuera en el sur y el norte del país.</t>
  </si>
  <si>
    <t xml:space="preserve">Reporte de datos de líneas sísmicas adquiridas. </t>
  </si>
  <si>
    <t>7709  Estado Dominicano recibe nueva data sísmica para incrementar el potencial hidrocarburífero en el país</t>
  </si>
  <si>
    <t xml:space="preserve">Incrementar la información la información de las cuencas sedimentarias con potencial de explotación de hidrocarburos. </t>
  </si>
  <si>
    <t>8049-0002-Instituciones reciben regulación y supervisión en el uso de energía nuclear</t>
  </si>
  <si>
    <t xml:space="preserve">	8050-Instituciones cuentan con auditorias energética realizadas en conformidad con lo establecido en el decreto 158-23 sobre el ahorro y eficiencia energética</t>
  </si>
  <si>
    <t>8050-Instituciones cuentan con auditorias energética realizadas en conformidad con lo establecido en el decreto 158-23 sobre el ahorro y eficiencia energética</t>
  </si>
  <si>
    <t xml:space="preserve">Cantidad de auditorías realizadas a instituciones públicas	 </t>
  </si>
  <si>
    <t xml:space="preserve"> Instituciones supervisadas que utilicen radiación ionizante	 </t>
  </si>
  <si>
    <t>Realizar auditorías Energéticas en Instituciones Gubernamentales con NICs para analizar su consumo energético y poder recomendar soluciones en base al cumplimiento del Decreto 158-23 sobre el ahorro y eficiencia energética. Teniendo en cuenta que cada NICs es una auditoria independiente</t>
  </si>
  <si>
    <t>Formular y administrar las políticas energéticas y mineras en su calidad de órgano rector de la República Dominicana, y asegurar la electrificación de las comunidades rurales y suburbanas de escasos recursos a nivel nacional, bajo criterios de transparencia, sostenibilidad ambiental, económica y social.</t>
  </si>
  <si>
    <t>Ser reconocido por el liderazgo efectivo del proceso de transición energética del país, el desarrollo de la industria extractiva sostenible y el aseguramiento de la electrificación rural y suburbana a nivel nacional; en un marco de participación social.</t>
  </si>
  <si>
    <t>12-Regulación y desarrollo energético</t>
  </si>
  <si>
    <t>3.2.1</t>
  </si>
  <si>
    <t>Son las supervisiones que se realizan en el marco desarrollo de las aplicaciones de la energía nuclear, a las instalaciones que utilizan fuentes radiactivas o equipos generadores de radiación en los campos de medicina y industria.</t>
  </si>
  <si>
    <t>Inspeccionar las ejecutorias de los planes de mantenimiento realizados a las infraestructuras energéticas, sensibilizar el uso racional de la energía en instituciones públicas y privadas y educar sobre las diferentes formas de generación de energía a partir de fuentes renovables, en cumplimiento con las metas de eficiencia y ahorro energético.</t>
  </si>
  <si>
    <t xml:space="preserve">Aumentar el funcionamiento seguro de las infraestructuras energéticas fiscalizadas de un 63.5% en 2024 a un 76.5% al 2026, para garantizar el abastecimiento del suministro eléctrico a nivel nacional, y a su vez concientizando a la ciudadanía en general sobre el uso racional y ahorro de la energía.
Este programa esta vinculado al ODS 7, "Energia asequible y no contaminante" el cual garantiza el acceso a: energía, segura, sostenible y moderna, y a prestar atención a otras fuentes energéticas seguras y limpias. </t>
  </si>
  <si>
    <t>Realizar las evaluaciones técnicas y legales a las solicitudes de concesiones mineras de exploración, explotación y planta de beneficios, para su posterior fiscalización minera a las concesiones otorgadas, para asegurar el cumplimiento del marco legal con respecto a la Ley No. 146-7, sobre Minería en la República Dominicana.</t>
  </si>
  <si>
    <t xml:space="preserve"> 11 - Regulación, fiscalización y desarrollo de la minería metálica, no metálica y MAPE</t>
  </si>
  <si>
    <t>Consiste en mejorar y actualizar la regulación en materia de exploración petrolera, a través de la adquisición de nuevos datos de líneas sísmicas en dos dimensiones (2D) de alta definición (5,000 km) en cuencas costa afuera en el sur y el norte del país.</t>
  </si>
  <si>
    <t xml:space="preserve"> 13 - Regulación y desarrollo de hidrocarburos</t>
  </si>
  <si>
    <r>
      <t>Incrementar la información técnica de las cuencas sedimentarias para reducir el nivel de incertidumbre geológica percibida por los inversionistas y aumentar la competitividad del país para la inversión en exploración de hidrocarburos, mediante la realización y publicación de 1 informes de estudio técnico en materia de exploración de hidrocarburos en el año 2026.
Este programa esta vinculado a la Linea de Acción 3.2.2.1 de la END 2030: "</t>
    </r>
    <r>
      <rPr>
        <sz val="11"/>
        <color theme="1"/>
        <rFont val="Calibri"/>
        <family val="2"/>
        <scheme val="minor"/>
      </rPr>
      <t>Desarrollar una estrategia integrada de exploración petrolera de corto, mediano y largo plazo, coherente y sostenible, que permita determinar la factibilidad de la explotación, incluyendo la plataforma marina y asegurando la sostenibilidad ambiental",</t>
    </r>
    <r>
      <rPr>
        <i/>
        <sz val="11"/>
        <color theme="1"/>
        <rFont val="Calibri"/>
        <family val="2"/>
        <scheme val="minor"/>
      </rPr>
      <t xml:space="preserve"> y además al ODS 7, "Energia asequible y no contaminante" el cual garantiza el acceso a: energía, segura, sostenible y moderna, y a prestar atención a otras fuentes energéticas seguras y limpias. </t>
    </r>
  </si>
  <si>
    <t>Programación Trimestral</t>
  </si>
  <si>
    <t>Ejecución Trimestral</t>
  </si>
  <si>
    <t>En el trimestre enero-marzo. El día 12 de febrero de 2026 se realizó una visita técnica al Hospital Especializado de Medicina 
Avanzada (HEMA), ubicado en el municipio de Puñal, provincia Santiago</t>
  </si>
  <si>
    <t>Informe Trimestral enero-marzo (T1) Metas Físicas-Financieras</t>
  </si>
  <si>
    <r>
      <rPr>
        <sz val="11"/>
        <rFont val="Calibri"/>
        <family val="2"/>
        <scheme val="minor"/>
      </rPr>
      <t>Aumentar las actividades de supervisión y fiscalización de las concesiones de exploración y explotación mineras otorgadas, de un 84.80% en el 2023 a un 90% para el 2026, disminuyendo así el incumplimiento a la Ley Minera 146-71 y asegurando la continuidad de las operaciones mineras, una minería sostenible, el pago de las patentes mineras y la entrega de los informes de las operaciones mineras.
Este programa esta vinculado al OD</t>
    </r>
    <r>
      <rPr>
        <i/>
        <sz val="11"/>
        <rFont val="Calibri"/>
        <family val="2"/>
        <scheme val="minor"/>
      </rPr>
      <t>S 8 "Trabajo Decente y crecimiento económico",</t>
    </r>
    <r>
      <rPr>
        <sz val="11"/>
        <rFont val="Calibri"/>
        <family val="2"/>
        <scheme val="minor"/>
      </rPr>
      <t xml:space="preserve"> y alineado al Objetivo Especifico 3.5.6. de la END correspondiente a </t>
    </r>
    <r>
      <rPr>
        <i/>
        <sz val="11"/>
        <rFont val="Calibri"/>
        <family val="2"/>
        <scheme val="minor"/>
      </rPr>
      <t>" Consolidar un entorno adecuado que incentive la inversion para el desarrollo sostenible del sector minero"</t>
    </r>
  </si>
  <si>
    <t xml:space="preserve">Aumentar el funcionamiento seguro de las infraestructuras energéticas fiscalizadas de un 63.5% en 2024 a un 76.5% al 2026, para garantizar el abastecimiento del suministro eléctrico a nivel nacional, y a su vez concientizando a la ciudadanía en general sobre el uso racional y ahorro de la energía.
Este programa esta vinculado al ODS 7, "Energia asequible y no contaminante" el cual garantiza el acceso a: energía, segura, sostenible y moderna, y a prestar atención a otras fuentes energéticas seguras y limpias. </t>
  </si>
  <si>
    <t xml:space="preserve">La ejecución físico-financiera del producto se encuentra alineada con su programación, sin presentar desvíos significativos respecto de su programación. </t>
  </si>
  <si>
    <t>Durante el período enero-marzo de 2026 se desarrollaron dos (2) proyectos de electrificación en comunidades sin acceso a electricidad, en cumplimiento con lo planificado.</t>
  </si>
  <si>
    <t xml:space="preserve">Durante el trimestre enero–marzo no se contemplaron metas físicas; en consecuencia, no se registró ejecución en el período evaluado.
</t>
  </si>
  <si>
    <t>Durante el período enero–marzo se ejecutaron diez (10) fiscalizaciones conforme al cronograma de trabajo, alcanzando un cumplimiento del 100% de la meta programada</t>
  </si>
  <si>
    <t>Durante el trimestre enero–marzo se realizaron dos (2) auditorías, superando la meta programada de una (1), lo que representa un sobrecumplimiento del 100% respecto a lo planificado.</t>
  </si>
  <si>
    <t>La ejecución financiera del producto se mantiene conforme a la programación establecida, sin presentar desvíos durante el período. En lo relativo a la ejecución física, se evidencia un sobrecumplimiento de la meta programada para el primer trimestre, al alcanzarse la realización de dos (2) auditorías frente a una (1) prevista, lo que representa un incremento del 100% respecto de lo planificado. Este comportamiento responde a condiciones operativas favorables, vinculadas al tamaño y la disponibilidad de las instituciones auditadas para recibir al personal técnico, lo cual permitió optimizar los tiempos de ejecución y adelantar actividades inicialmente previstas para períodos posteriores.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</si>
</sst>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/>
      </bottom>
      <diagonal/>
    </border>
    <border>
      <left style="thin">
        <color theme="0"/>
      </left>
      <right/>
      <top style="thin">
        <color theme="2" tint="-9.9978637043366805E-2"/>
      </top>
      <bottom style="thin">
        <color theme="0"/>
      </bottom>
      <diagonal/>
    </border>
    <border>
      <left/>
      <right/>
      <top style="thin">
        <color theme="2" tint="-9.9978637043366805E-2"/>
      </top>
      <bottom style="thin">
        <color theme="0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/>
      </bottom>
      <diagonal/>
    </border>
    <border>
      <left style="thin">
        <color theme="2" tint="-9.9978637043366805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2" tint="-9.9978637043366805E-2"/>
      </right>
      <top style="thin">
        <color theme="0"/>
      </top>
      <bottom style="thin">
        <color theme="0"/>
      </bottom>
      <diagonal/>
    </border>
    <border>
      <left style="thin">
        <color theme="2" tint="-9.9978637043366805E-2"/>
      </left>
      <right/>
      <top style="thin">
        <color theme="0"/>
      </top>
      <bottom style="thin">
        <color theme="2" tint="-9.9978637043366805E-2"/>
      </bottom>
      <diagonal/>
    </border>
    <border diagonalUp="1">
      <left/>
      <right/>
      <top style="thin">
        <color theme="0"/>
      </top>
      <bottom style="thin">
        <color theme="0"/>
      </bottom>
      <diagonal style="thin">
        <color theme="0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2" xfId="0" applyFont="1" applyBorder="1" applyProtection="1">
      <protection locked="0"/>
    </xf>
    <xf numFmtId="4" fontId="13" fillId="0" borderId="22" xfId="0" applyNumberFormat="1" applyFont="1" applyBorder="1" applyProtection="1">
      <protection locked="0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9" borderId="28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34" xfId="0" applyFont="1" applyBorder="1" applyProtection="1"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4" fontId="23" fillId="9" borderId="37" xfId="0" applyNumberFormat="1" applyFont="1" applyFill="1" applyBorder="1" applyAlignment="1" applyProtection="1">
      <alignment horizontal="center" vertical="center" wrapText="1" readingOrder="1"/>
      <protection locked="0"/>
    </xf>
    <xf numFmtId="4" fontId="13" fillId="9" borderId="22" xfId="0" applyNumberFormat="1" applyFont="1" applyFill="1" applyBorder="1" applyProtection="1">
      <protection locked="0"/>
    </xf>
    <xf numFmtId="0" fontId="11" fillId="9" borderId="0" xfId="0" applyFont="1" applyFill="1" applyProtection="1">
      <protection locked="0"/>
    </xf>
    <xf numFmtId="0" fontId="16" fillId="9" borderId="24" xfId="0" applyFont="1" applyFill="1" applyBorder="1" applyAlignment="1" applyProtection="1">
      <alignment vertical="top" wrapText="1"/>
      <protection locked="0"/>
    </xf>
    <xf numFmtId="165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4" fontId="24" fillId="9" borderId="22" xfId="0" applyNumberFormat="1" applyFont="1" applyFill="1" applyBorder="1" applyProtection="1">
      <protection locked="0"/>
    </xf>
    <xf numFmtId="0" fontId="0" fillId="0" borderId="39" xfId="0" applyBorder="1"/>
    <xf numFmtId="0" fontId="9" fillId="0" borderId="39" xfId="0" applyFont="1" applyBorder="1" applyAlignment="1" applyProtection="1">
      <alignment vertical="center" wrapText="1"/>
      <protection locked="0"/>
    </xf>
    <xf numFmtId="0" fontId="9" fillId="0" borderId="43" xfId="0" applyFont="1" applyBorder="1" applyAlignment="1" applyProtection="1">
      <alignment vertical="center" wrapText="1"/>
      <protection locked="0"/>
    </xf>
    <xf numFmtId="0" fontId="9" fillId="0" borderId="47" xfId="0" applyFont="1" applyBorder="1" applyAlignment="1" applyProtection="1">
      <alignment vertical="center" wrapText="1"/>
      <protection locked="0"/>
    </xf>
    <xf numFmtId="0" fontId="9" fillId="0" borderId="51" xfId="0" applyFont="1" applyBorder="1" applyAlignment="1" applyProtection="1">
      <alignment vertical="center" wrapText="1"/>
      <protection locked="0"/>
    </xf>
    <xf numFmtId="0" fontId="16" fillId="0" borderId="28" xfId="0" applyFont="1" applyBorder="1" applyAlignment="1" applyProtection="1">
      <alignment vertical="center" wrapText="1"/>
      <protection locked="0"/>
    </xf>
    <xf numFmtId="0" fontId="9" fillId="0" borderId="38" xfId="0" applyFont="1" applyBorder="1" applyAlignment="1">
      <alignment vertical="center"/>
    </xf>
    <xf numFmtId="0" fontId="11" fillId="0" borderId="17" xfId="0" applyFont="1" applyBorder="1" applyProtection="1">
      <protection locked="0"/>
    </xf>
    <xf numFmtId="0" fontId="9" fillId="0" borderId="52" xfId="0" applyFont="1" applyBorder="1" applyAlignment="1">
      <alignment vertical="center"/>
    </xf>
    <xf numFmtId="0" fontId="9" fillId="0" borderId="52" xfId="0" applyFont="1" applyBorder="1" applyAlignment="1">
      <alignment vertical="center" wrapText="1"/>
    </xf>
    <xf numFmtId="0" fontId="9" fillId="9" borderId="4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/>
      <protection locked="0"/>
    </xf>
    <xf numFmtId="39" fontId="11" fillId="9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28" fillId="0" borderId="18" xfId="0" applyFont="1" applyBorder="1" applyAlignment="1" applyProtection="1">
      <alignment horizontal="left" vertical="center" wrapText="1"/>
      <protection locked="0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49" fontId="20" fillId="0" borderId="4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41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42" xfId="0" quotePrefix="1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horizontal="justify" vertical="center" wrapText="1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0" fontId="25" fillId="0" borderId="44" xfId="0" applyFont="1" applyBorder="1" applyAlignment="1" applyProtection="1">
      <alignment horizontal="left" vertical="center" wrapText="1"/>
      <protection locked="0"/>
    </xf>
    <xf numFmtId="0" fontId="25" fillId="0" borderId="45" xfId="0" applyFont="1" applyBorder="1" applyAlignment="1" applyProtection="1">
      <alignment horizontal="left" vertical="center" wrapText="1"/>
      <protection locked="0"/>
    </xf>
    <xf numFmtId="0" fontId="25" fillId="0" borderId="46" xfId="0" applyFont="1" applyBorder="1" applyAlignment="1" applyProtection="1">
      <alignment horizontal="left" vertical="center" wrapText="1"/>
      <protection locked="0"/>
    </xf>
    <xf numFmtId="0" fontId="21" fillId="0" borderId="48" xfId="0" applyFont="1" applyBorder="1" applyAlignment="1" applyProtection="1">
      <alignment horizontal="left" wrapText="1"/>
      <protection locked="0"/>
    </xf>
    <xf numFmtId="0" fontId="21" fillId="0" borderId="49" xfId="0" applyFont="1" applyBorder="1" applyAlignment="1" applyProtection="1">
      <alignment horizontal="left" wrapText="1"/>
      <protection locked="0"/>
    </xf>
    <xf numFmtId="0" fontId="21" fillId="0" borderId="50" xfId="0" applyFont="1" applyBorder="1" applyAlignment="1" applyProtection="1">
      <alignment horizontal="left" wrapText="1"/>
      <protection locked="0"/>
    </xf>
    <xf numFmtId="0" fontId="21" fillId="0" borderId="48" xfId="0" applyFont="1" applyBorder="1" applyAlignment="1" applyProtection="1">
      <alignment horizontal="left" vertical="center" wrapText="1"/>
      <protection locked="0"/>
    </xf>
    <xf numFmtId="0" fontId="21" fillId="0" borderId="49" xfId="0" applyFont="1" applyBorder="1" applyAlignment="1" applyProtection="1">
      <alignment horizontal="left" vertical="center" wrapText="1"/>
      <protection locked="0"/>
    </xf>
    <xf numFmtId="0" fontId="21" fillId="0" borderId="50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 shrinkToFit="1"/>
      <protection locked="0"/>
    </xf>
    <xf numFmtId="0" fontId="26" fillId="0" borderId="0" xfId="0" applyFont="1" applyAlignment="1" applyProtection="1">
      <alignment horizontal="left" vertical="center" wrapText="1" shrinkToFit="1"/>
      <protection locked="0"/>
    </xf>
    <xf numFmtId="0" fontId="21" fillId="0" borderId="18" xfId="0" applyFont="1" applyBorder="1" applyAlignment="1" applyProtection="1">
      <alignment horizontal="left" vertical="center" wrapText="1" shrinkToFi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A6A6A6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rgb="FFA6A6A6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1F3DE053-DBE4-4B69-B7C7-965841DE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15" displayName="Tabla15" ref="A28:J29" totalsRowShown="0" headerRowDxfId="74" dataDxfId="72" headerRowBorderDxfId="73" tableBorderDxfId="71" totalsRowBorderDxfId="70">
  <tableColumns count="10">
    <tableColumn id="1" xr3:uid="{00000000-0010-0000-0400-000001000000}" name="Producto" dataDxfId="69"/>
    <tableColumn id="2" xr3:uid="{00000000-0010-0000-0400-000002000000}" name="Indicador" dataDxfId="68"/>
    <tableColumn id="3" xr3:uid="{00000000-0010-0000-0400-000003000000}" name="Física_x000a_(A)" dataDxfId="67"/>
    <tableColumn id="4" xr3:uid="{00000000-0010-0000-0400-000004000000}" name="Financiera_x000a_(B)" dataDxfId="66"/>
    <tableColumn id="9" xr3:uid="{00000000-0010-0000-0400-000009000000}" name="Física_x000a_(C)" dataDxfId="65"/>
    <tableColumn id="10" xr3:uid="{00000000-0010-0000-0400-00000A000000}" name="Financiera_x000a_(D)" dataDxfId="64"/>
    <tableColumn id="5" xr3:uid="{00000000-0010-0000-0400-000005000000}" name="Física _x000a_(E)" dataDxfId="63"/>
    <tableColumn id="6" xr3:uid="{00000000-0010-0000-0400-000006000000}" name="Financiera _x000a_ (F)" dataDxfId="62"/>
    <tableColumn id="7" xr3:uid="{00000000-0010-0000-0400-000007000000}" name="Física _x000a_(%)_x000a_ G=E/C" dataDxfId="61">
      <calculatedColumnFormula>Tabla15[[#This Row],[Física 
(E)]]/Tabla15[[#This Row],[Física
(C)]]</calculatedColumnFormula>
    </tableColumn>
    <tableColumn id="8" xr3:uid="{00000000-0010-0000-0400-000008000000}" name="Financiero _x000a_(%) _x000a_H=F/D" dataDxfId="60">
      <calculatedColumnFormula>Tabla15[[#This Row],[Financiera 
 (F)]]/Tabla15[[#This Row],[Financiera
(D)]]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59" dataDxfId="57" headerRowBorderDxfId="58" tableBorderDxfId="56" totalsRowBorderDxfId="55">
  <tableColumns count="10">
    <tableColumn id="1" xr3:uid="{00000000-0010-0000-0000-000001000000}" name="Producto" dataDxfId="54"/>
    <tableColumn id="2" xr3:uid="{00000000-0010-0000-0000-000002000000}" name="Indicador" dataDxfId="53"/>
    <tableColumn id="3" xr3:uid="{00000000-0010-0000-0000-000003000000}" name="Física_x000a_(A)" dataDxfId="52"/>
    <tableColumn id="4" xr3:uid="{00000000-0010-0000-0000-000004000000}" name="Financiera_x000a_(B)" dataDxfId="51"/>
    <tableColumn id="9" xr3:uid="{00000000-0010-0000-0000-000009000000}" name="Física_x000a_(C)" dataDxfId="50"/>
    <tableColumn id="10" xr3:uid="{00000000-0010-0000-0000-00000A000000}" name="Financiera_x000a_(D)" dataDxfId="49"/>
    <tableColumn id="5" xr3:uid="{00000000-0010-0000-0000-000005000000}" name="Física _x000a_(E)" dataDxfId="48"/>
    <tableColumn id="6" xr3:uid="{00000000-0010-0000-0000-000006000000}" name="Financiera _x000a_ (F)" dataDxfId="47"/>
    <tableColumn id="7" xr3:uid="{00000000-0010-0000-0000-000007000000}" name="Física _x000a_(%)_x000a_ G=E/C" dataDxfId="46"/>
    <tableColumn id="8" xr3:uid="{00000000-0010-0000-0000-000008000000}" name="Financiero _x000a_(%) _x000a_H=F/D" dataDxfId="45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16" displayName="Tabla16" ref="A28:J29" totalsRowShown="0" headerRowDxfId="89" dataDxfId="87" headerRowBorderDxfId="88" tableBorderDxfId="86" totalsRowBorderDxfId="85">
  <tableColumns count="10">
    <tableColumn id="1" xr3:uid="{00000000-0010-0000-0500-000001000000}" name="Producto" dataDxfId="84"/>
    <tableColumn id="2" xr3:uid="{00000000-0010-0000-0500-000002000000}" name="Indicador" dataDxfId="83"/>
    <tableColumn id="3" xr3:uid="{00000000-0010-0000-0500-000003000000}" name="Física_x000a_(A)" dataDxfId="82"/>
    <tableColumn id="4" xr3:uid="{00000000-0010-0000-0500-000004000000}" name="Financiera_x000a_(B)" dataDxfId="81"/>
    <tableColumn id="9" xr3:uid="{00000000-0010-0000-0500-000009000000}" name="Física_x000a_(C)" dataDxfId="80"/>
    <tableColumn id="10" xr3:uid="{00000000-0010-0000-0500-00000A000000}" name="Financiera_x000a_(D)" dataDxfId="79"/>
    <tableColumn id="5" xr3:uid="{00000000-0010-0000-0500-000005000000}" name="Física _x000a_(E)" dataDxfId="78"/>
    <tableColumn id="6" xr3:uid="{00000000-0010-0000-0500-000006000000}" name="Financiera _x000a_ (F)" dataDxfId="77"/>
    <tableColumn id="7" xr3:uid="{00000000-0010-0000-0500-000007000000}" name="Física _x000a_(%)_x000a_ G=E/C" dataDxfId="76">
      <calculatedColumnFormula>Tabla16[[#This Row],[Física 
(E)]]/Tabla16[[#This Row],[Física
(C)]]</calculatedColumnFormula>
    </tableColumn>
    <tableColumn id="8" xr3:uid="{00000000-0010-0000-0500-000008000000}" name="Financiero _x000a_(%) _x000a_H=F/D" dataDxfId="75">
      <calculatedColumnFormula>Tabla16[[#This Row],[Financiera 
 (F)]]/Tabla16[[#This Row],[Financiera
(D)]]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44" dataDxfId="42" headerRowBorderDxfId="43" tableBorderDxfId="41" totalsRowBorderDxfId="40">
  <tableColumns count="10">
    <tableColumn id="1" xr3:uid="{00000000-0010-0000-0100-000001000000}" name="Producto" dataDxfId="39"/>
    <tableColumn id="2" xr3:uid="{00000000-0010-0000-0100-000002000000}" name="Indicador" dataDxfId="38"/>
    <tableColumn id="3" xr3:uid="{00000000-0010-0000-0100-000003000000}" name="Física_x000a_(A)" dataDxfId="37"/>
    <tableColumn id="4" xr3:uid="{00000000-0010-0000-0100-000004000000}" name="Financiera_x000a_(B)" dataDxfId="36"/>
    <tableColumn id="9" xr3:uid="{00000000-0010-0000-0100-000009000000}" name="Física_x000a_(C)" dataDxfId="35"/>
    <tableColumn id="10" xr3:uid="{00000000-0010-0000-0100-00000A000000}" name="Financiera_x000a_(D)" dataDxfId="34"/>
    <tableColumn id="5" xr3:uid="{00000000-0010-0000-0100-000005000000}" name="Física _x000a_(E)" dataDxfId="33"/>
    <tableColumn id="6" xr3:uid="{00000000-0010-0000-0100-000006000000}" name="Financiera _x000a_ (F)" dataDxfId="32"/>
    <tableColumn id="7" xr3:uid="{00000000-0010-0000-0100-000007000000}" name="Física _x000a_(%)_x000a_ G=E/C" dataDxfId="31">
      <calculatedColumnFormula>Tabla13[[#This Row],[Física 
(E)]]/Tabla13[[#This Row],[Física
(C)]]</calculatedColumnFormula>
    </tableColumn>
    <tableColumn id="8" xr3:uid="{00000000-0010-0000-0100-000008000000}" name="Financiero _x000a_(%) _x000a_H=F/D" dataDxfId="30">
      <calculatedColumnFormula>Tabla13[[#This Row],[Financiera 
 (F)]]/Tabla13[[#This Row],[Financiera
(D)]]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a17" displayName="Tabla17" ref="A28:J29" totalsRowShown="0" headerRowDxfId="29" dataDxfId="27" headerRowBorderDxfId="28" tableBorderDxfId="26" totalsRowBorderDxfId="25">
  <tableColumns count="10">
    <tableColumn id="1" xr3:uid="{00000000-0010-0000-0600-000001000000}" name="Producto" dataDxfId="24"/>
    <tableColumn id="2" xr3:uid="{00000000-0010-0000-0600-000002000000}" name="Indicador" dataDxfId="23"/>
    <tableColumn id="3" xr3:uid="{00000000-0010-0000-0600-000003000000}" name="Física_x000a_(A)" dataDxfId="22"/>
    <tableColumn id="4" xr3:uid="{00000000-0010-0000-0600-000004000000}" name="Financiera_x000a_(B)" dataDxfId="21">
      <calculatedColumnFormula>+C25</calculatedColumnFormula>
    </tableColumn>
    <tableColumn id="9" xr3:uid="{00000000-0010-0000-0600-000009000000}" name="Física_x000a_(C)" dataDxfId="20"/>
    <tableColumn id="10" xr3:uid="{00000000-0010-0000-0600-00000A000000}" name="Financiera_x000a_(D)" dataDxfId="19"/>
    <tableColumn id="5" xr3:uid="{00000000-0010-0000-0600-000005000000}" name="Física _x000a_(E)" dataDxfId="18"/>
    <tableColumn id="6" xr3:uid="{00000000-0010-0000-0600-000006000000}" name="Financiera _x000a_ (F)" dataDxfId="17"/>
    <tableColumn id="7" xr3:uid="{00000000-0010-0000-0600-000007000000}" name="Física _x000a_(%)_x000a_ G=E/C" dataDxfId="16">
      <calculatedColumnFormula>Tabla17[[#This Row],[Física 
(E)]]/Tabla17[[#This Row],[Física
(C)]]</calculatedColumnFormula>
    </tableColumn>
    <tableColumn id="8" xr3:uid="{00000000-0010-0000-0600-000008000000}" name="Financiero _x000a_(%) _x000a_H=F/D" dataDxfId="15">
      <calculatedColumnFormula>Tabla17[[#This Row],[Financiera 
 (F)]]/Tabla17[[#This Row],[Financiera
(D)]]</calculatedColumnFormula>
    </tableColumn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BB691E-1B69-4452-88A2-80D0512E36C4}" name="Tabla159" displayName="Tabla159" ref="A28:J29" totalsRowShown="0" headerRowDxfId="14" dataDxfId="12" headerRowBorderDxfId="13" tableBorderDxfId="11" totalsRowBorderDxfId="10">
  <tableColumns count="10">
    <tableColumn id="1" xr3:uid="{895AC5A4-AFC5-413F-B27C-F397911E26A6}" name="Producto" dataDxfId="9"/>
    <tableColumn id="2" xr3:uid="{674D6C58-5FCD-440E-B1EE-612FC4363965}" name="Indicador" dataDxfId="8"/>
    <tableColumn id="3" xr3:uid="{04C90A52-164B-4327-BBA1-6ACCF7F63DEC}" name="Física_x000a_(A)" dataDxfId="7"/>
    <tableColumn id="4" xr3:uid="{F70E1695-8CAB-4D68-82B6-E89C3A524AF4}" name="Financiera_x000a_(B)" dataDxfId="6"/>
    <tableColumn id="9" xr3:uid="{B7DF9F52-F886-427A-B2F7-A7864D0D577D}" name="Física_x000a_(C)" dataDxfId="5"/>
    <tableColumn id="10" xr3:uid="{F15954EB-9515-4607-99F7-1DE5B305CD08}" name="Financiera_x000a_(D)" dataDxfId="4"/>
    <tableColumn id="5" xr3:uid="{AF8E8B7A-F0F9-4F10-AD43-02BF9C70B6BF}" name="Física _x000a_(E)" dataDxfId="3"/>
    <tableColumn id="6" xr3:uid="{118E65A8-1A52-4A77-B840-B450F40DCEEA}" name="Financiera _x000a_ (F)" dataDxfId="2"/>
    <tableColumn id="7" xr3:uid="{A1DB49E1-B77E-47B5-9580-B4ADA4357331}" name="Física _x000a_(%)_x000a_ G=E/C" dataDxfId="1">
      <calculatedColumnFormula>Tabla159[[#This Row],[Física 
(E)]]/Tabla159[[#This Row],[Física
(C)]]</calculatedColumnFormula>
    </tableColumn>
    <tableColumn id="8" xr3:uid="{97AA9015-E37E-44E5-865B-9A896BD7EE58}" name="Financiero _x000a_(%) _x000a_H=F/D" dataDxfId="0">
      <calculatedColumnFormula>Tabla159[[#This Row],[Financiera 
 (F)]]/Tabla159[[#This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K47"/>
  <sheetViews>
    <sheetView showGridLines="0" view="pageBreakPreview" topLeftCell="A21" zoomScale="60" zoomScaleNormal="80" workbookViewId="0">
      <selection activeCell="O29" sqref="O29"/>
    </sheetView>
  </sheetViews>
  <sheetFormatPr baseColWidth="10" defaultColWidth="11.42578125" defaultRowHeight="15" x14ac:dyDescent="0.25"/>
  <cols>
    <col min="1" max="1" width="23" style="6" customWidth="1"/>
    <col min="2" max="2" width="17.85546875" style="6" customWidth="1"/>
    <col min="3" max="5" width="12.7109375" style="6" customWidth="1"/>
    <col min="6" max="6" width="18.5703125" style="6" customWidth="1"/>
    <col min="7" max="7" width="12.7109375" style="6" customWidth="1"/>
    <col min="8" max="8" width="13.140625" style="6" bestFit="1" customWidth="1"/>
    <col min="9" max="10" width="12.7109375" style="6" customWidth="1"/>
    <col min="11" max="11" width="11.42578125" style="6"/>
  </cols>
  <sheetData>
    <row r="1" spans="1:11" ht="21.75" thickBot="1" x14ac:dyDescent="0.3">
      <c r="A1" s="19"/>
      <c r="B1" s="64" t="s">
        <v>107</v>
      </c>
      <c r="C1" s="65"/>
      <c r="D1" s="65"/>
      <c r="E1" s="65"/>
      <c r="F1" s="65"/>
      <c r="G1" s="65"/>
      <c r="H1" s="65"/>
      <c r="I1" s="65"/>
      <c r="J1" s="66"/>
      <c r="K1" s="1"/>
    </row>
    <row r="2" spans="1:11" ht="21.75" thickBot="1" x14ac:dyDescent="0.3">
      <c r="A2" s="20"/>
      <c r="B2" s="67" t="s">
        <v>0</v>
      </c>
      <c r="C2" s="68"/>
      <c r="D2" s="67" t="s">
        <v>1</v>
      </c>
      <c r="E2" s="68"/>
      <c r="F2" s="68"/>
      <c r="G2" s="68"/>
      <c r="H2" s="69"/>
      <c r="I2" s="2" t="s">
        <v>2</v>
      </c>
      <c r="J2" s="3" t="s">
        <v>3</v>
      </c>
      <c r="K2" s="1"/>
    </row>
    <row r="3" spans="1:11" ht="21.75" thickBot="1" x14ac:dyDescent="0.3">
      <c r="A3" s="21"/>
      <c r="B3" s="70" t="s">
        <v>4</v>
      </c>
      <c r="C3" s="71"/>
      <c r="D3" s="70"/>
      <c r="E3" s="71"/>
      <c r="F3" s="71"/>
      <c r="G3" s="71"/>
      <c r="H3" s="72"/>
      <c r="I3" s="25">
        <v>45388</v>
      </c>
      <c r="J3" s="26"/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5.75" x14ac:dyDescent="0.25">
      <c r="A6" s="77" t="s">
        <v>5</v>
      </c>
      <c r="B6" s="78"/>
      <c r="C6" s="78"/>
      <c r="D6" s="78"/>
      <c r="E6" s="78"/>
      <c r="F6" s="78"/>
      <c r="G6" s="78"/>
      <c r="H6" s="78"/>
      <c r="I6" s="78"/>
      <c r="J6" s="79"/>
      <c r="K6" s="1"/>
    </row>
    <row r="7" spans="1:11" ht="15.75" x14ac:dyDescent="0.25">
      <c r="A7" s="80" t="s">
        <v>6</v>
      </c>
      <c r="B7" s="81"/>
      <c r="C7" s="81"/>
      <c r="D7" s="81"/>
      <c r="E7" s="81"/>
      <c r="F7" s="81"/>
      <c r="G7" s="81"/>
      <c r="H7" s="81"/>
      <c r="I7" s="81"/>
      <c r="J7" s="82"/>
      <c r="K7" s="1"/>
    </row>
    <row r="8" spans="1:11" x14ac:dyDescent="0.25">
      <c r="A8" s="4" t="s">
        <v>7</v>
      </c>
      <c r="B8" s="83" t="s">
        <v>8</v>
      </c>
      <c r="C8" s="84"/>
      <c r="D8" s="84"/>
      <c r="E8" s="84"/>
      <c r="F8" s="84"/>
      <c r="G8" s="84"/>
      <c r="H8" s="84"/>
      <c r="I8" s="84"/>
      <c r="J8" s="85"/>
      <c r="K8" s="1"/>
    </row>
    <row r="9" spans="1:11" ht="15" customHeight="1" x14ac:dyDescent="0.25">
      <c r="A9" s="22" t="s">
        <v>9</v>
      </c>
      <c r="B9" s="83" t="s">
        <v>10</v>
      </c>
      <c r="C9" s="84"/>
      <c r="D9" s="84"/>
      <c r="E9" s="84"/>
      <c r="F9" s="84"/>
      <c r="G9" s="84"/>
      <c r="H9" s="84"/>
      <c r="I9" s="84"/>
      <c r="J9" s="85"/>
      <c r="K9" s="1"/>
    </row>
    <row r="10" spans="1:11" x14ac:dyDescent="0.25">
      <c r="A10" s="22" t="s">
        <v>11</v>
      </c>
      <c r="B10" s="118" t="s">
        <v>12</v>
      </c>
      <c r="C10" s="119"/>
      <c r="D10" s="119"/>
      <c r="E10" s="119"/>
      <c r="F10" s="119"/>
      <c r="G10" s="119"/>
      <c r="H10" s="119"/>
      <c r="I10" s="119"/>
      <c r="J10" s="120"/>
      <c r="K10" s="1"/>
    </row>
    <row r="11" spans="1:11" ht="44.25" customHeight="1" x14ac:dyDescent="0.25">
      <c r="A11" s="54" t="s">
        <v>13</v>
      </c>
      <c r="B11" s="86" t="s">
        <v>92</v>
      </c>
      <c r="C11" s="87"/>
      <c r="D11" s="87"/>
      <c r="E11" s="87"/>
      <c r="F11" s="87"/>
      <c r="G11" s="87"/>
      <c r="H11" s="87"/>
      <c r="I11" s="87"/>
      <c r="J11" s="87"/>
      <c r="K11" s="55"/>
    </row>
    <row r="12" spans="1:11" ht="49.5" customHeight="1" x14ac:dyDescent="0.25">
      <c r="A12" s="4" t="s">
        <v>14</v>
      </c>
      <c r="B12" s="86" t="s">
        <v>93</v>
      </c>
      <c r="C12" s="87"/>
      <c r="D12" s="87"/>
      <c r="E12" s="87"/>
      <c r="F12" s="87"/>
      <c r="G12" s="87"/>
      <c r="H12" s="87"/>
      <c r="I12" s="87"/>
      <c r="J12" s="87"/>
      <c r="K12" s="55"/>
    </row>
    <row r="13" spans="1:11" ht="15.75" x14ac:dyDescent="0.25">
      <c r="A13" s="77" t="s">
        <v>15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1" ht="27.75" customHeight="1" x14ac:dyDescent="0.25">
      <c r="A14" s="4" t="s">
        <v>16</v>
      </c>
      <c r="B14" s="23">
        <v>3</v>
      </c>
      <c r="C14" s="73" t="str">
        <f>IFERROR(VLOOKUP(B14,'[1]Validacion datos'!A2:B5,2,FALSE),"")</f>
        <v>DESARROLLO PRODUCTIVO</v>
      </c>
      <c r="D14" s="73"/>
      <c r="E14" s="73"/>
      <c r="F14" s="73"/>
      <c r="G14" s="73"/>
      <c r="H14" s="73"/>
      <c r="I14" s="73"/>
      <c r="J14" s="73"/>
    </row>
    <row r="15" spans="1:11" ht="26.25" customHeight="1" x14ac:dyDescent="0.25">
      <c r="A15" s="4" t="s">
        <v>17</v>
      </c>
      <c r="B15" s="7">
        <v>3.2</v>
      </c>
      <c r="C15" s="73" t="str">
        <f>IFERROR(VLOOKUP(B15,'[1]Validacion datos'!A8:B26,2,FALSE),"")</f>
        <v>Energía confiable y ambientalmente sostenible</v>
      </c>
      <c r="D15" s="73"/>
      <c r="E15" s="73"/>
      <c r="F15" s="73"/>
      <c r="G15" s="73"/>
      <c r="H15" s="73"/>
      <c r="I15" s="73"/>
      <c r="J15" s="73"/>
    </row>
    <row r="16" spans="1:11" ht="31.5" customHeight="1" x14ac:dyDescent="0.25">
      <c r="A16" s="4" t="s">
        <v>18</v>
      </c>
      <c r="B16" s="8" t="s">
        <v>95</v>
      </c>
      <c r="C16" s="73" t="str">
        <f>IFERROR(VLOOKUP(B16,'[1]Validacion datos'!D8:E64,2,FALSE),"")</f>
        <v>Asegurar un suministro confiable de electricidad, a precios competitivos y en condiciones de sostenibilidad financiera y ambiental</v>
      </c>
      <c r="D16" s="73"/>
      <c r="E16" s="73"/>
      <c r="F16" s="73"/>
      <c r="G16" s="73"/>
      <c r="H16" s="73"/>
      <c r="I16" s="73"/>
      <c r="J16" s="73"/>
    </row>
    <row r="17" spans="1:11" ht="15.75" x14ac:dyDescent="0.25">
      <c r="A17" s="77" t="s">
        <v>20</v>
      </c>
      <c r="B17" s="78"/>
      <c r="C17" s="78"/>
      <c r="D17" s="78"/>
      <c r="E17" s="78"/>
      <c r="F17" s="78"/>
      <c r="G17" s="78"/>
      <c r="H17" s="78"/>
      <c r="I17" s="78"/>
      <c r="J17" s="79"/>
    </row>
    <row r="18" spans="1:11" ht="29.25" customHeight="1" x14ac:dyDescent="0.25">
      <c r="A18" s="4" t="s">
        <v>21</v>
      </c>
      <c r="B18" s="95" t="s">
        <v>94</v>
      </c>
      <c r="C18" s="95"/>
      <c r="D18" s="95"/>
      <c r="E18" s="95"/>
      <c r="F18" s="95"/>
      <c r="G18" s="95"/>
      <c r="H18" s="95"/>
      <c r="I18" s="95"/>
      <c r="J18" s="96"/>
    </row>
    <row r="19" spans="1:11" ht="58.5" customHeight="1" x14ac:dyDescent="0.25">
      <c r="A19" s="9" t="s">
        <v>22</v>
      </c>
      <c r="B19" s="95" t="s">
        <v>97</v>
      </c>
      <c r="C19" s="95"/>
      <c r="D19" s="95"/>
      <c r="E19" s="95"/>
      <c r="F19" s="95"/>
      <c r="G19" s="95"/>
      <c r="H19" s="95"/>
      <c r="I19" s="95"/>
      <c r="J19" s="96"/>
    </row>
    <row r="20" spans="1:11" ht="34.5" customHeight="1" x14ac:dyDescent="0.25">
      <c r="A20" s="9" t="s">
        <v>23</v>
      </c>
      <c r="B20" s="95" t="s">
        <v>62</v>
      </c>
      <c r="C20" s="95"/>
      <c r="D20" s="95"/>
      <c r="E20" s="95"/>
      <c r="F20" s="95"/>
      <c r="G20" s="95"/>
      <c r="H20" s="95"/>
      <c r="I20" s="95"/>
      <c r="J20" s="96"/>
    </row>
    <row r="21" spans="1:11" ht="94.5" customHeight="1" x14ac:dyDescent="0.25">
      <c r="A21" s="9" t="s">
        <v>25</v>
      </c>
      <c r="B21" s="95" t="s">
        <v>109</v>
      </c>
      <c r="C21" s="95"/>
      <c r="D21" s="95"/>
      <c r="E21" s="95"/>
      <c r="F21" s="95"/>
      <c r="G21" s="95"/>
      <c r="H21" s="95"/>
      <c r="I21" s="95"/>
      <c r="J21" s="96"/>
      <c r="K21" s="1"/>
    </row>
    <row r="22" spans="1:11" ht="15.75" x14ac:dyDescent="0.25">
      <c r="A22" s="77" t="s">
        <v>26</v>
      </c>
      <c r="B22" s="78"/>
      <c r="C22" s="78"/>
      <c r="D22" s="78"/>
      <c r="E22" s="78"/>
      <c r="F22" s="78"/>
      <c r="G22" s="78"/>
      <c r="H22" s="78"/>
      <c r="I22" s="78"/>
      <c r="J22" s="79"/>
    </row>
    <row r="23" spans="1:11" ht="15.75" x14ac:dyDescent="0.25">
      <c r="A23" s="80" t="s">
        <v>27</v>
      </c>
      <c r="B23" s="81"/>
      <c r="C23" s="81"/>
      <c r="D23" s="81"/>
      <c r="E23" s="81"/>
      <c r="F23" s="81"/>
      <c r="G23" s="81"/>
      <c r="H23" s="81"/>
      <c r="I23" s="81"/>
      <c r="J23" s="82"/>
      <c r="K23" s="1"/>
    </row>
    <row r="24" spans="1:11" ht="15" customHeight="1" x14ac:dyDescent="0.25">
      <c r="A24" s="97" t="s">
        <v>28</v>
      </c>
      <c r="B24" s="98"/>
      <c r="C24" s="99" t="s">
        <v>29</v>
      </c>
      <c r="D24" s="100"/>
      <c r="E24" s="100"/>
      <c r="F24" s="100" t="s">
        <v>30</v>
      </c>
      <c r="G24" s="100"/>
      <c r="H24" s="98"/>
      <c r="I24" s="99" t="s">
        <v>31</v>
      </c>
      <c r="J24" s="101"/>
    </row>
    <row r="25" spans="1:11" x14ac:dyDescent="0.25">
      <c r="A25" s="88">
        <v>1058000</v>
      </c>
      <c r="B25" s="89"/>
      <c r="C25" s="90">
        <v>12160000</v>
      </c>
      <c r="D25" s="91"/>
      <c r="E25" s="92"/>
      <c r="F25" s="90">
        <v>10000000</v>
      </c>
      <c r="G25" s="91"/>
      <c r="H25" s="92"/>
      <c r="I25" s="93">
        <f>+F25/C25</f>
        <v>0.82236842105263153</v>
      </c>
      <c r="J25" s="94"/>
    </row>
    <row r="26" spans="1:11" ht="15.75" x14ac:dyDescent="0.25">
      <c r="A26" s="80" t="s">
        <v>32</v>
      </c>
      <c r="B26" s="81"/>
      <c r="C26" s="81"/>
      <c r="D26" s="81"/>
      <c r="E26" s="81"/>
      <c r="F26" s="81"/>
      <c r="G26" s="81"/>
      <c r="H26" s="81"/>
      <c r="I26" s="81"/>
      <c r="J26" s="82"/>
      <c r="K26" s="1"/>
    </row>
    <row r="27" spans="1:11" x14ac:dyDescent="0.25">
      <c r="A27" s="5"/>
      <c r="B27"/>
      <c r="C27" s="102" t="s">
        <v>33</v>
      </c>
      <c r="D27" s="103"/>
      <c r="E27" s="102" t="s">
        <v>104</v>
      </c>
      <c r="F27" s="103"/>
      <c r="G27" s="102" t="s">
        <v>105</v>
      </c>
      <c r="H27" s="102"/>
      <c r="I27" s="102" t="s">
        <v>34</v>
      </c>
      <c r="J27" s="104"/>
    </row>
    <row r="28" spans="1:11" ht="38.25" x14ac:dyDescent="0.25">
      <c r="A28" s="10" t="s">
        <v>35</v>
      </c>
      <c r="B28" s="11" t="s">
        <v>36</v>
      </c>
      <c r="C28" s="11" t="s">
        <v>37</v>
      </c>
      <c r="D28" s="11" t="s">
        <v>38</v>
      </c>
      <c r="E28" s="11" t="s">
        <v>39</v>
      </c>
      <c r="F28" s="11" t="s">
        <v>40</v>
      </c>
      <c r="G28" s="11" t="s">
        <v>41</v>
      </c>
      <c r="H28" s="11" t="s">
        <v>42</v>
      </c>
      <c r="I28" s="11" t="s">
        <v>43</v>
      </c>
      <c r="J28" s="12" t="s">
        <v>44</v>
      </c>
    </row>
    <row r="29" spans="1:11" ht="72.75" customHeight="1" x14ac:dyDescent="0.25">
      <c r="A29" s="29" t="s">
        <v>63</v>
      </c>
      <c r="B29" s="30" t="s">
        <v>64</v>
      </c>
      <c r="C29" s="13">
        <v>50</v>
      </c>
      <c r="D29" s="31">
        <v>12160000</v>
      </c>
      <c r="E29" s="13">
        <v>10</v>
      </c>
      <c r="F29" s="14">
        <v>10000000</v>
      </c>
      <c r="G29" s="15">
        <v>10</v>
      </c>
      <c r="H29" s="14">
        <v>10000000</v>
      </c>
      <c r="I29" s="16">
        <f>Tabla15[[#This Row],[Física 
(E)]]/Tabla15[[#This Row],[Física
(C)]]</f>
        <v>1</v>
      </c>
      <c r="J29" s="17">
        <f>Tabla15[[#This Row],[Financiera 
 (F)]]/Tabla15[[#This Row],[Financiera
(D)]]</f>
        <v>1</v>
      </c>
    </row>
    <row r="30" spans="1:11" ht="15.75" x14ac:dyDescent="0.25">
      <c r="A30" s="77" t="s">
        <v>45</v>
      </c>
      <c r="B30" s="78"/>
      <c r="C30" s="78"/>
      <c r="D30" s="78"/>
      <c r="E30" s="78"/>
      <c r="F30" s="78"/>
      <c r="G30" s="78"/>
      <c r="H30" s="78"/>
      <c r="I30" s="78"/>
      <c r="J30" s="79"/>
    </row>
    <row r="31" spans="1:11" ht="15.75" x14ac:dyDescent="0.25">
      <c r="A31" s="80" t="s">
        <v>46</v>
      </c>
      <c r="B31" s="81"/>
      <c r="C31" s="81"/>
      <c r="D31" s="81"/>
      <c r="E31" s="81"/>
      <c r="F31" s="81"/>
      <c r="G31" s="81"/>
      <c r="H31" s="81"/>
      <c r="I31" s="81"/>
      <c r="J31" s="82"/>
      <c r="K31" s="1"/>
    </row>
    <row r="32" spans="1:11" x14ac:dyDescent="0.25">
      <c r="A32" s="18" t="s">
        <v>47</v>
      </c>
      <c r="B32" s="95" t="s">
        <v>65</v>
      </c>
      <c r="C32" s="95"/>
      <c r="D32" s="95"/>
      <c r="E32" s="95"/>
      <c r="F32" s="95"/>
      <c r="G32" s="95"/>
      <c r="H32" s="95"/>
      <c r="I32" s="95"/>
      <c r="J32" s="96"/>
    </row>
    <row r="33" spans="1:11" ht="30" x14ac:dyDescent="0.25">
      <c r="A33" s="18" t="s">
        <v>48</v>
      </c>
      <c r="B33" s="95" t="s">
        <v>66</v>
      </c>
      <c r="C33" s="95"/>
      <c r="D33" s="95"/>
      <c r="E33" s="95"/>
      <c r="F33" s="95"/>
      <c r="G33" s="95"/>
      <c r="H33" s="95"/>
      <c r="I33" s="95"/>
      <c r="J33" s="96"/>
    </row>
    <row r="34" spans="1:11" ht="42.75" customHeight="1" x14ac:dyDescent="0.25">
      <c r="A34" s="18" t="s">
        <v>49</v>
      </c>
      <c r="B34" s="95" t="s">
        <v>113</v>
      </c>
      <c r="C34" s="95"/>
      <c r="D34" s="95"/>
      <c r="E34" s="95"/>
      <c r="F34" s="95"/>
      <c r="G34" s="95"/>
      <c r="H34" s="95"/>
      <c r="I34" s="95"/>
      <c r="J34" s="96"/>
    </row>
    <row r="35" spans="1:11" ht="50.1" customHeight="1" x14ac:dyDescent="0.25">
      <c r="A35" s="18" t="s">
        <v>50</v>
      </c>
      <c r="B35" s="95" t="s">
        <v>110</v>
      </c>
      <c r="C35" s="95"/>
      <c r="D35" s="95"/>
      <c r="E35" s="95"/>
      <c r="F35" s="95"/>
      <c r="G35" s="95"/>
      <c r="H35" s="95"/>
      <c r="I35" s="95"/>
      <c r="J35" s="96"/>
    </row>
    <row r="36" spans="1:11" ht="15.75" x14ac:dyDescent="0.25">
      <c r="A36" s="77" t="s">
        <v>51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109" t="s">
        <v>52</v>
      </c>
      <c r="B37" s="110"/>
      <c r="C37" s="110"/>
      <c r="D37" s="110"/>
      <c r="E37" s="110"/>
      <c r="F37" s="110"/>
      <c r="G37" s="110"/>
      <c r="H37" s="110"/>
      <c r="I37" s="110"/>
      <c r="J37" s="111"/>
      <c r="K37" s="1"/>
    </row>
    <row r="38" spans="1:11" ht="27.75" customHeight="1" x14ac:dyDescent="0.25">
      <c r="A38" s="112" t="s">
        <v>53</v>
      </c>
      <c r="B38" s="113"/>
      <c r="C38" s="113"/>
      <c r="D38" s="113"/>
      <c r="E38" s="113"/>
      <c r="F38" s="113"/>
      <c r="G38" s="113"/>
      <c r="H38" s="113"/>
      <c r="I38" s="113"/>
      <c r="J38" s="114"/>
    </row>
    <row r="39" spans="1:11" ht="27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1" ht="30.75" customHeight="1" x14ac:dyDescent="0.25">
      <c r="A40" s="115" t="s">
        <v>54</v>
      </c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1" x14ac:dyDescent="0.25">
      <c r="B41" s="44"/>
      <c r="C41" s="44"/>
    </row>
    <row r="42" spans="1:11" x14ac:dyDescent="0.25">
      <c r="A42" s="27" t="s">
        <v>55</v>
      </c>
      <c r="B42" s="43">
        <f>+A25</f>
        <v>1058000</v>
      </c>
      <c r="C42" s="44"/>
    </row>
    <row r="43" spans="1:11" x14ac:dyDescent="0.25">
      <c r="A43" s="27" t="s">
        <v>56</v>
      </c>
      <c r="B43" s="43">
        <f>+C25</f>
        <v>12160000</v>
      </c>
      <c r="C43" s="44"/>
      <c r="D43" s="40"/>
      <c r="E43" s="40"/>
      <c r="F43" s="40"/>
      <c r="H43" s="40"/>
      <c r="I43" s="40"/>
      <c r="J43" s="40"/>
    </row>
    <row r="44" spans="1:11" x14ac:dyDescent="0.25">
      <c r="A44" s="27" t="s">
        <v>59</v>
      </c>
      <c r="B44" s="43">
        <f>+F25</f>
        <v>10000000</v>
      </c>
      <c r="C44" s="44"/>
      <c r="D44" s="116" t="s">
        <v>57</v>
      </c>
      <c r="E44" s="116"/>
      <c r="F44" s="116"/>
      <c r="H44" s="39"/>
      <c r="I44" s="39" t="s">
        <v>58</v>
      </c>
    </row>
    <row r="45" spans="1:11" x14ac:dyDescent="0.25">
      <c r="B45" s="44"/>
      <c r="C45" s="44"/>
      <c r="D45" s="117" t="s">
        <v>60</v>
      </c>
      <c r="E45" s="117"/>
      <c r="F45" s="117"/>
      <c r="H45" s="38"/>
      <c r="I45" s="38" t="s">
        <v>61</v>
      </c>
    </row>
    <row r="46" spans="1:11" x14ac:dyDescent="0.25">
      <c r="B46" s="44"/>
      <c r="C46" s="44"/>
    </row>
    <row r="47" spans="1:11" x14ac:dyDescent="0.25">
      <c r="B47" s="44"/>
      <c r="C47" s="44"/>
    </row>
  </sheetData>
  <mergeCells count="50">
    <mergeCell ref="B32:J32"/>
    <mergeCell ref="B33:J33"/>
    <mergeCell ref="E27:F27"/>
    <mergeCell ref="G27:H27"/>
    <mergeCell ref="I27:J27"/>
    <mergeCell ref="A30:J30"/>
    <mergeCell ref="A31:J31"/>
    <mergeCell ref="B10:J10"/>
    <mergeCell ref="B34:J34"/>
    <mergeCell ref="B35:J35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5:J5"/>
    <mergeCell ref="A6:J6"/>
    <mergeCell ref="A7:J7"/>
    <mergeCell ref="B8:J8"/>
    <mergeCell ref="B9:J9"/>
    <mergeCell ref="A4:J4"/>
    <mergeCell ref="B1:J1"/>
    <mergeCell ref="B2:C2"/>
    <mergeCell ref="D2:H2"/>
    <mergeCell ref="B3:C3"/>
    <mergeCell ref="D3:H3"/>
    <mergeCell ref="B11:J11"/>
    <mergeCell ref="B12:J12"/>
    <mergeCell ref="A24:B24"/>
    <mergeCell ref="C24:E24"/>
    <mergeCell ref="D45:F45"/>
    <mergeCell ref="C16:J16"/>
    <mergeCell ref="A23:J23"/>
    <mergeCell ref="A37:J37"/>
    <mergeCell ref="A38:J38"/>
    <mergeCell ref="A40:J40"/>
    <mergeCell ref="D44:F44"/>
    <mergeCell ref="F24:H24"/>
    <mergeCell ref="I24:J24"/>
    <mergeCell ref="A36:J36"/>
    <mergeCell ref="A26:J26"/>
    <mergeCell ref="C27:D27"/>
  </mergeCells>
  <dataValidations count="15">
    <dataValidation allowBlank="1" sqref="A8" xr:uid="{00000000-0002-0000-0400-000000000000}"/>
    <dataValidation allowBlank="1" showInputMessage="1" prompt="Nombre del capítulo" sqref="B8:J10" xr:uid="{00000000-0002-0000-0400-000001000000}"/>
    <dataValidation allowBlank="1" showInputMessage="1" showErrorMessage="1" prompt="¿A quién va dirigido el programa?, ¿qué característica tiene esta población que requiere ser beneficiada?" sqref="B20:J20" xr:uid="{00000000-0002-0000-0400-000002000000}"/>
    <dataValidation allowBlank="1" showInputMessage="1" showErrorMessage="1" prompt="Nombre del producto" sqref="B32:J32" xr:uid="{00000000-0002-0000-0400-000003000000}"/>
    <dataValidation allowBlank="1" showInputMessage="1" showErrorMessage="1" prompt="1. Describir lo plasmado en el presupuesto_x000a_2. Describir lo alcanzado en términos financieros y de producción " sqref="B34:J34" xr:uid="{00000000-0002-0000-0400-000004000000}"/>
    <dataValidation allowBlank="1" showInputMessage="1" showErrorMessage="1" prompt="De existir desvío, explicar razones." sqref="B35:J35" xr:uid="{00000000-0002-0000-0400-000005000000}"/>
    <dataValidation allowBlank="1" showInputMessage="1" showErrorMessage="1" prompt="Oportunidades de mejora identificadas" sqref="A38:J39" xr:uid="{00000000-0002-0000-0400-000006000000}"/>
    <dataValidation allowBlank="1" showInputMessage="1" showErrorMessage="1" prompt="Presupuesto del programa" sqref="F25 A25:C25" xr:uid="{00000000-0002-0000-0400-000007000000}"/>
    <dataValidation allowBlank="1" showInputMessage="1" showErrorMessage="1" prompt="¿En qué consiste el programa?" sqref="B33:J33 B19:J19" xr:uid="{00000000-0002-0000-0400-000008000000}"/>
    <dataValidation allowBlank="1" showInputMessage="1" showErrorMessage="1" prompt="Nombre de cada producto" sqref="A28:A29" xr:uid="{00000000-0002-0000-0400-000009000000}"/>
    <dataValidation allowBlank="1" showInputMessage="1" showErrorMessage="1" prompt="Nombre del indicador" sqref="B28:B29" xr:uid="{00000000-0002-0000-0400-00000A000000}"/>
    <dataValidation allowBlank="1" showInputMessage="1" showErrorMessage="1" prompt="Meta anual del indicador" sqref="C28:C29 E28" xr:uid="{00000000-0002-0000-0400-00000B000000}"/>
    <dataValidation allowBlank="1" showInputMessage="1" showErrorMessage="1" prompt="Monto presupuestado para el producto" sqref="D28:D29 E29:F29 F28 H29" xr:uid="{00000000-0002-0000-0400-00000C000000}"/>
    <dataValidation allowBlank="1" showInputMessage="1" showErrorMessage="1" prompt="Meta alcanzada en el trimestre" sqref="G28:G29" xr:uid="{00000000-0002-0000-0400-00000D000000}"/>
    <dataValidation allowBlank="1" showInputMessage="1" showErrorMessage="1" prompt="Monto ejecutado en el trimestre" sqref="H28" xr:uid="{00000000-0002-0000-0400-00000E000000}"/>
  </dataValidations>
  <pageMargins left="0.70866141732283472" right="0.70866141732283472" top="0.74803149606299213" bottom="0.74803149606299213" header="0.31496062992125984" footer="0.31496062992125984"/>
  <pageSetup scale="60" orientation="portrait" r:id="rId1"/>
  <colBreaks count="1" manualBreakCount="1">
    <brk id="10" max="46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45"/>
  <sheetViews>
    <sheetView showGridLines="0" view="pageBreakPreview" topLeftCell="A19" zoomScale="60" zoomScaleNormal="95" workbookViewId="0">
      <selection activeCell="A34" sqref="A34:J35"/>
    </sheetView>
  </sheetViews>
  <sheetFormatPr baseColWidth="10" defaultColWidth="11.42578125" defaultRowHeight="15" x14ac:dyDescent="0.25"/>
  <cols>
    <col min="1" max="1" width="23" style="6" customWidth="1"/>
    <col min="2" max="2" width="16.42578125" style="6" customWidth="1"/>
    <col min="3" max="9" width="12.7109375" style="6" customWidth="1"/>
    <col min="10" max="10" width="17.85546875" style="6" customWidth="1"/>
    <col min="11" max="11" width="11.42578125" style="6"/>
  </cols>
  <sheetData>
    <row r="1" spans="1:11" ht="21.75" thickBot="1" x14ac:dyDescent="0.3">
      <c r="A1" s="19"/>
      <c r="B1" s="64" t="s">
        <v>107</v>
      </c>
      <c r="C1" s="65"/>
      <c r="D1" s="65"/>
      <c r="E1" s="65"/>
      <c r="F1" s="65"/>
      <c r="G1" s="65"/>
      <c r="H1" s="65"/>
      <c r="I1" s="65"/>
      <c r="J1" s="66"/>
      <c r="K1" s="1"/>
    </row>
    <row r="2" spans="1:11" ht="21.75" thickBot="1" x14ac:dyDescent="0.3">
      <c r="A2" s="20"/>
      <c r="B2" s="67" t="s">
        <v>0</v>
      </c>
      <c r="C2" s="68"/>
      <c r="D2" s="67" t="s">
        <v>1</v>
      </c>
      <c r="E2" s="68"/>
      <c r="F2" s="68"/>
      <c r="G2" s="68"/>
      <c r="H2" s="69"/>
      <c r="I2" s="2" t="s">
        <v>2</v>
      </c>
      <c r="J2" s="3" t="s">
        <v>3</v>
      </c>
      <c r="K2" s="1"/>
    </row>
    <row r="3" spans="1:11" ht="21.75" thickBot="1" x14ac:dyDescent="0.3">
      <c r="A3" s="21"/>
      <c r="B3" s="70" t="s">
        <v>4</v>
      </c>
      <c r="C3" s="71"/>
      <c r="D3" s="70"/>
      <c r="E3" s="71"/>
      <c r="F3" s="71"/>
      <c r="G3" s="71"/>
      <c r="H3" s="72"/>
      <c r="I3" s="25">
        <v>45388</v>
      </c>
      <c r="J3" s="26"/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5.75" x14ac:dyDescent="0.25">
      <c r="A6" s="77" t="s">
        <v>5</v>
      </c>
      <c r="B6" s="78"/>
      <c r="C6" s="78"/>
      <c r="D6" s="78"/>
      <c r="E6" s="78"/>
      <c r="F6" s="78"/>
      <c r="G6" s="78"/>
      <c r="H6" s="78"/>
      <c r="I6" s="78"/>
      <c r="J6" s="79"/>
      <c r="K6" s="1"/>
    </row>
    <row r="7" spans="1:11" ht="15.75" x14ac:dyDescent="0.25">
      <c r="A7" s="80" t="s">
        <v>6</v>
      </c>
      <c r="B7" s="81"/>
      <c r="C7" s="81"/>
      <c r="D7" s="81"/>
      <c r="E7" s="81"/>
      <c r="F7" s="81"/>
      <c r="G7" s="81"/>
      <c r="H7" s="81"/>
      <c r="I7" s="81"/>
      <c r="J7" s="82"/>
      <c r="K7" s="1"/>
    </row>
    <row r="8" spans="1:11" x14ac:dyDescent="0.25">
      <c r="A8" s="4" t="s">
        <v>7</v>
      </c>
      <c r="B8" s="83" t="s">
        <v>8</v>
      </c>
      <c r="C8" s="84"/>
      <c r="D8" s="84"/>
      <c r="E8" s="84"/>
      <c r="F8" s="84"/>
      <c r="G8" s="84"/>
      <c r="H8" s="84"/>
      <c r="I8" s="84"/>
      <c r="J8" s="85"/>
      <c r="K8" s="1"/>
    </row>
    <row r="9" spans="1:11" ht="15" customHeight="1" x14ac:dyDescent="0.25">
      <c r="A9" s="22" t="s">
        <v>9</v>
      </c>
      <c r="B9" s="83" t="s">
        <v>10</v>
      </c>
      <c r="C9" s="84"/>
      <c r="D9" s="84"/>
      <c r="E9" s="84"/>
      <c r="F9" s="84"/>
      <c r="G9" s="84"/>
      <c r="H9" s="84"/>
      <c r="I9" s="84"/>
      <c r="J9" s="85"/>
      <c r="K9" s="1"/>
    </row>
    <row r="10" spans="1:11" x14ac:dyDescent="0.25">
      <c r="A10" s="22" t="s">
        <v>11</v>
      </c>
      <c r="B10" s="83" t="s">
        <v>12</v>
      </c>
      <c r="C10" s="84"/>
      <c r="D10" s="84"/>
      <c r="E10" s="84"/>
      <c r="F10" s="84"/>
      <c r="G10" s="84"/>
      <c r="H10" s="84"/>
      <c r="I10" s="84"/>
      <c r="J10" s="85"/>
      <c r="K10" s="1"/>
    </row>
    <row r="11" spans="1:11" ht="44.25" customHeight="1" x14ac:dyDescent="0.25">
      <c r="A11" s="4" t="s">
        <v>13</v>
      </c>
      <c r="B11" s="86" t="s">
        <v>92</v>
      </c>
      <c r="C11" s="87"/>
      <c r="D11" s="87"/>
      <c r="E11" s="87"/>
      <c r="F11" s="87"/>
      <c r="G11" s="87"/>
      <c r="H11" s="87"/>
      <c r="I11" s="87"/>
      <c r="J11" s="87"/>
    </row>
    <row r="12" spans="1:11" ht="49.5" customHeight="1" x14ac:dyDescent="0.25">
      <c r="A12" s="4" t="s">
        <v>14</v>
      </c>
      <c r="B12" s="86" t="s">
        <v>93</v>
      </c>
      <c r="C12" s="87"/>
      <c r="D12" s="87"/>
      <c r="E12" s="87"/>
      <c r="F12" s="87"/>
      <c r="G12" s="87"/>
      <c r="H12" s="87"/>
      <c r="I12" s="87"/>
      <c r="J12" s="87"/>
    </row>
    <row r="13" spans="1:11" ht="15.75" x14ac:dyDescent="0.25">
      <c r="A13" s="77" t="s">
        <v>15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1" ht="27.75" customHeight="1" x14ac:dyDescent="0.25">
      <c r="A14" s="4" t="s">
        <v>16</v>
      </c>
      <c r="B14" s="23">
        <v>3</v>
      </c>
      <c r="C14" s="73" t="str">
        <f>IFERROR(VLOOKUP(B14,'[1]Validacion datos'!A2:B5,2,FALSE),"")</f>
        <v>DESARROLLO PRODUCTIVO</v>
      </c>
      <c r="D14" s="73"/>
      <c r="E14" s="73"/>
      <c r="F14" s="73"/>
      <c r="G14" s="73"/>
      <c r="H14" s="73"/>
      <c r="I14" s="73"/>
      <c r="J14" s="73"/>
    </row>
    <row r="15" spans="1:11" ht="26.25" customHeight="1" x14ac:dyDescent="0.25">
      <c r="A15" s="4" t="s">
        <v>17</v>
      </c>
      <c r="B15" s="7">
        <v>3.5</v>
      </c>
      <c r="C15" s="73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73"/>
      <c r="E15" s="73"/>
      <c r="F15" s="73"/>
      <c r="G15" s="73"/>
      <c r="H15" s="73"/>
      <c r="I15" s="73"/>
      <c r="J15" s="73"/>
    </row>
    <row r="16" spans="1:11" ht="24.6" customHeight="1" x14ac:dyDescent="0.25">
      <c r="A16" s="4" t="s">
        <v>18</v>
      </c>
      <c r="B16" s="7" t="s">
        <v>19</v>
      </c>
      <c r="C16" s="73" t="str">
        <f>IFERROR(VLOOKUP(B16,'[1]Validacion datos'!D8:E64,2,FALSE),"")</f>
        <v>Consolidar un entorno adecuado que incentive la inversión para el desarrollo sostenible del sector minero</v>
      </c>
      <c r="D16" s="73"/>
      <c r="E16" s="73"/>
      <c r="F16" s="73"/>
      <c r="G16" s="73"/>
      <c r="H16" s="73"/>
      <c r="I16" s="73"/>
      <c r="J16" s="73"/>
    </row>
    <row r="17" spans="1:11" ht="15.75" x14ac:dyDescent="0.25">
      <c r="A17" s="77" t="s">
        <v>20</v>
      </c>
      <c r="B17" s="78"/>
      <c r="C17" s="78"/>
      <c r="D17" s="78"/>
      <c r="E17" s="78"/>
      <c r="F17" s="78"/>
      <c r="G17" s="78"/>
      <c r="H17" s="78"/>
      <c r="I17" s="78"/>
      <c r="J17" s="79"/>
    </row>
    <row r="18" spans="1:11" ht="29.25" customHeight="1" x14ac:dyDescent="0.25">
      <c r="A18" s="4" t="s">
        <v>21</v>
      </c>
      <c r="B18" s="123" t="s">
        <v>100</v>
      </c>
      <c r="C18" s="123"/>
      <c r="D18" s="123"/>
      <c r="E18" s="123"/>
      <c r="F18" s="123"/>
      <c r="G18" s="123"/>
      <c r="H18" s="123"/>
      <c r="I18" s="123"/>
      <c r="J18" s="124"/>
    </row>
    <row r="19" spans="1:11" ht="57" customHeight="1" x14ac:dyDescent="0.25">
      <c r="A19" s="9" t="s">
        <v>22</v>
      </c>
      <c r="B19" s="95" t="s">
        <v>99</v>
      </c>
      <c r="C19" s="95"/>
      <c r="D19" s="95"/>
      <c r="E19" s="95"/>
      <c r="F19" s="95"/>
      <c r="G19" s="95"/>
      <c r="H19" s="95"/>
      <c r="I19" s="95"/>
      <c r="J19" s="96"/>
    </row>
    <row r="20" spans="1:11" ht="34.5" customHeight="1" x14ac:dyDescent="0.25">
      <c r="A20" s="9" t="s">
        <v>23</v>
      </c>
      <c r="B20" s="95" t="s">
        <v>24</v>
      </c>
      <c r="C20" s="95"/>
      <c r="D20" s="95"/>
      <c r="E20" s="95"/>
      <c r="F20" s="95"/>
      <c r="G20" s="95"/>
      <c r="H20" s="95"/>
      <c r="I20" s="95"/>
      <c r="J20" s="96"/>
    </row>
    <row r="21" spans="1:11" ht="101.25" customHeight="1" x14ac:dyDescent="0.25">
      <c r="A21" s="9" t="s">
        <v>25</v>
      </c>
      <c r="B21" s="121" t="s">
        <v>108</v>
      </c>
      <c r="C21" s="121"/>
      <c r="D21" s="121"/>
      <c r="E21" s="121"/>
      <c r="F21" s="121"/>
      <c r="G21" s="121"/>
      <c r="H21" s="121"/>
      <c r="I21" s="121"/>
      <c r="J21" s="122"/>
      <c r="K21" s="1"/>
    </row>
    <row r="22" spans="1:11" ht="15.75" x14ac:dyDescent="0.25">
      <c r="A22" s="77" t="s">
        <v>26</v>
      </c>
      <c r="B22" s="78"/>
      <c r="C22" s="78"/>
      <c r="D22" s="78"/>
      <c r="E22" s="78"/>
      <c r="F22" s="78"/>
      <c r="G22" s="78"/>
      <c r="H22" s="78"/>
      <c r="I22" s="78"/>
      <c r="J22" s="79"/>
    </row>
    <row r="23" spans="1:11" ht="15.75" x14ac:dyDescent="0.25">
      <c r="A23" s="80" t="s">
        <v>27</v>
      </c>
      <c r="B23" s="81"/>
      <c r="C23" s="81"/>
      <c r="D23" s="81"/>
      <c r="E23" s="81"/>
      <c r="F23" s="81"/>
      <c r="G23" s="81"/>
      <c r="H23" s="81"/>
      <c r="I23" s="81"/>
      <c r="J23" s="82"/>
      <c r="K23" s="1"/>
    </row>
    <row r="24" spans="1:11" ht="15" customHeight="1" x14ac:dyDescent="0.25">
      <c r="A24" s="97" t="s">
        <v>28</v>
      </c>
      <c r="B24" s="98"/>
      <c r="C24" s="99" t="s">
        <v>29</v>
      </c>
      <c r="D24" s="100"/>
      <c r="E24" s="100"/>
      <c r="F24" s="100" t="s">
        <v>30</v>
      </c>
      <c r="G24" s="100"/>
      <c r="H24" s="98"/>
      <c r="I24" s="99" t="s">
        <v>31</v>
      </c>
      <c r="J24" s="101"/>
    </row>
    <row r="25" spans="1:11" x14ac:dyDescent="0.25">
      <c r="A25" s="88">
        <v>5609550</v>
      </c>
      <c r="B25" s="89"/>
      <c r="C25" s="90">
        <v>4585700</v>
      </c>
      <c r="D25" s="91"/>
      <c r="E25" s="92"/>
      <c r="F25" s="90">
        <v>999999.34</v>
      </c>
      <c r="G25" s="91"/>
      <c r="H25" s="92"/>
      <c r="I25" s="93">
        <f>+F25/C25</f>
        <v>0.21806907124321259</v>
      </c>
      <c r="J25" s="94"/>
    </row>
    <row r="26" spans="1:11" ht="15.75" x14ac:dyDescent="0.25">
      <c r="A26" s="80" t="s">
        <v>32</v>
      </c>
      <c r="B26" s="81"/>
      <c r="C26" s="81"/>
      <c r="D26" s="81"/>
      <c r="E26" s="81"/>
      <c r="F26" s="81"/>
      <c r="G26" s="81"/>
      <c r="H26" s="81"/>
      <c r="I26" s="81"/>
      <c r="J26" s="82"/>
      <c r="K26" s="1"/>
    </row>
    <row r="27" spans="1:11" x14ac:dyDescent="0.25">
      <c r="A27" s="5"/>
      <c r="B27"/>
      <c r="C27" s="102" t="s">
        <v>33</v>
      </c>
      <c r="D27" s="103"/>
      <c r="E27" s="102" t="s">
        <v>104</v>
      </c>
      <c r="F27" s="103"/>
      <c r="G27" s="102" t="s">
        <v>105</v>
      </c>
      <c r="H27" s="102"/>
      <c r="I27" s="102" t="s">
        <v>34</v>
      </c>
      <c r="J27" s="104"/>
    </row>
    <row r="28" spans="1:11" ht="38.25" x14ac:dyDescent="0.25">
      <c r="A28" s="10" t="s">
        <v>35</v>
      </c>
      <c r="B28" s="11" t="s">
        <v>36</v>
      </c>
      <c r="C28" s="11" t="s">
        <v>37</v>
      </c>
      <c r="D28" s="11" t="s">
        <v>38</v>
      </c>
      <c r="E28" s="11" t="s">
        <v>39</v>
      </c>
      <c r="F28" s="11" t="s">
        <v>40</v>
      </c>
      <c r="G28" s="11" t="s">
        <v>41</v>
      </c>
      <c r="H28" s="11" t="s">
        <v>42</v>
      </c>
      <c r="I28" s="11" t="s">
        <v>43</v>
      </c>
      <c r="J28" s="12" t="s">
        <v>44</v>
      </c>
    </row>
    <row r="29" spans="1:11" ht="67.5" customHeight="1" x14ac:dyDescent="0.25">
      <c r="A29" s="29" t="s">
        <v>68</v>
      </c>
      <c r="B29" s="30" t="s">
        <v>69</v>
      </c>
      <c r="C29" s="13">
        <v>3</v>
      </c>
      <c r="D29" s="31">
        <v>4585700</v>
      </c>
      <c r="E29" s="13">
        <v>0</v>
      </c>
      <c r="F29" s="31">
        <v>1000000</v>
      </c>
      <c r="G29" s="32">
        <v>0</v>
      </c>
      <c r="H29" s="31">
        <v>999999.34</v>
      </c>
      <c r="I29" s="16">
        <v>0</v>
      </c>
      <c r="J29" s="34">
        <f>Tabla1[[#This Row],[Financiera 
 (F)]]/Tabla1[[#This Row],[Financiera
(D)]]</f>
        <v>0.99999934000000001</v>
      </c>
    </row>
    <row r="30" spans="1:11" ht="15.75" x14ac:dyDescent="0.25">
      <c r="A30" s="77" t="s">
        <v>45</v>
      </c>
      <c r="B30" s="78"/>
      <c r="C30" s="78"/>
      <c r="D30" s="78"/>
      <c r="E30" s="78"/>
      <c r="F30" s="78"/>
      <c r="G30" s="78"/>
      <c r="H30" s="78"/>
      <c r="I30" s="78"/>
      <c r="J30" s="79"/>
    </row>
    <row r="31" spans="1:11" ht="15.75" x14ac:dyDescent="0.25">
      <c r="A31" s="80" t="s">
        <v>46</v>
      </c>
      <c r="B31" s="81"/>
      <c r="C31" s="81"/>
      <c r="D31" s="81"/>
      <c r="E31" s="81"/>
      <c r="F31" s="81"/>
      <c r="G31" s="81"/>
      <c r="H31" s="81"/>
      <c r="I31" s="81"/>
      <c r="J31" s="82"/>
      <c r="K31" s="1"/>
    </row>
    <row r="32" spans="1:11" ht="30" customHeight="1" x14ac:dyDescent="0.25">
      <c r="A32" s="18" t="s">
        <v>47</v>
      </c>
      <c r="B32" s="121" t="s">
        <v>70</v>
      </c>
      <c r="C32" s="121"/>
      <c r="D32" s="121"/>
      <c r="E32" s="121"/>
      <c r="F32" s="121"/>
      <c r="G32" s="121"/>
      <c r="H32" s="121"/>
      <c r="I32" s="121"/>
      <c r="J32" s="122"/>
    </row>
    <row r="33" spans="1:11" ht="30" customHeight="1" x14ac:dyDescent="0.25">
      <c r="A33" s="18" t="s">
        <v>48</v>
      </c>
      <c r="B33" s="95" t="s">
        <v>67</v>
      </c>
      <c r="C33" s="95"/>
      <c r="D33" s="95"/>
      <c r="E33" s="95"/>
      <c r="F33" s="95"/>
      <c r="G33" s="95"/>
      <c r="H33" s="95"/>
      <c r="I33" s="95"/>
      <c r="J33" s="96"/>
    </row>
    <row r="34" spans="1:11" ht="43.5" customHeight="1" x14ac:dyDescent="0.25">
      <c r="A34" s="18" t="s">
        <v>49</v>
      </c>
      <c r="B34" s="95" t="s">
        <v>112</v>
      </c>
      <c r="C34" s="95"/>
      <c r="D34" s="95"/>
      <c r="E34" s="95"/>
      <c r="F34" s="95"/>
      <c r="G34" s="95"/>
      <c r="H34" s="95"/>
      <c r="I34" s="95"/>
      <c r="J34" s="96"/>
    </row>
    <row r="35" spans="1:11" ht="40.5" customHeight="1" x14ac:dyDescent="0.25">
      <c r="A35" s="18" t="s">
        <v>50</v>
      </c>
      <c r="B35" s="121" t="s">
        <v>110</v>
      </c>
      <c r="C35" s="121"/>
      <c r="D35" s="121"/>
      <c r="E35" s="121"/>
      <c r="F35" s="121"/>
      <c r="G35" s="121"/>
      <c r="H35" s="121"/>
      <c r="I35" s="121"/>
      <c r="J35" s="122"/>
    </row>
    <row r="36" spans="1:11" ht="15.75" x14ac:dyDescent="0.25">
      <c r="A36" s="77" t="s">
        <v>51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109" t="s">
        <v>52</v>
      </c>
      <c r="B37" s="110"/>
      <c r="C37" s="110"/>
      <c r="D37" s="110"/>
      <c r="E37" s="110"/>
      <c r="F37" s="110"/>
      <c r="G37" s="110"/>
      <c r="H37" s="110"/>
      <c r="I37" s="110"/>
      <c r="J37" s="111"/>
      <c r="K37" s="1"/>
    </row>
    <row r="38" spans="1:11" ht="27.75" customHeight="1" x14ac:dyDescent="0.25">
      <c r="A38" s="112" t="s">
        <v>53</v>
      </c>
      <c r="B38" s="113"/>
      <c r="C38" s="113"/>
      <c r="D38" s="113"/>
      <c r="E38" s="113"/>
      <c r="F38" s="113"/>
      <c r="G38" s="113"/>
      <c r="H38" s="113"/>
      <c r="I38" s="113"/>
      <c r="J38" s="114"/>
    </row>
    <row r="39" spans="1:11" ht="27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1" ht="30.75" customHeight="1" x14ac:dyDescent="0.25">
      <c r="A40" s="115" t="s">
        <v>54</v>
      </c>
      <c r="B40" s="115"/>
      <c r="C40" s="115"/>
      <c r="D40" s="115"/>
      <c r="E40" s="115"/>
      <c r="F40" s="115"/>
      <c r="G40" s="115"/>
      <c r="H40" s="115"/>
      <c r="I40" s="115"/>
      <c r="J40" s="115"/>
    </row>
    <row r="42" spans="1:11" x14ac:dyDescent="0.25">
      <c r="A42" s="27" t="s">
        <v>55</v>
      </c>
      <c r="B42" s="43">
        <f>+A25</f>
        <v>5609550</v>
      </c>
      <c r="D42" s="40"/>
      <c r="E42" s="40"/>
      <c r="F42" s="40"/>
      <c r="H42" s="40"/>
      <c r="I42" s="40"/>
      <c r="J42" s="40"/>
    </row>
    <row r="43" spans="1:11" x14ac:dyDescent="0.25">
      <c r="A43" s="27" t="s">
        <v>56</v>
      </c>
      <c r="B43" s="43">
        <f>+C25</f>
        <v>4585700</v>
      </c>
      <c r="D43" s="116" t="s">
        <v>57</v>
      </c>
      <c r="E43" s="116"/>
      <c r="F43" s="116"/>
      <c r="H43" s="39"/>
      <c r="I43" s="39" t="s">
        <v>58</v>
      </c>
    </row>
    <row r="44" spans="1:11" x14ac:dyDescent="0.25">
      <c r="A44" s="27" t="s">
        <v>71</v>
      </c>
      <c r="B44" s="43">
        <f>+F25</f>
        <v>999999.34</v>
      </c>
      <c r="D44" s="117" t="s">
        <v>60</v>
      </c>
      <c r="E44" s="117"/>
      <c r="F44" s="117"/>
      <c r="H44" s="38"/>
      <c r="I44" s="38" t="s">
        <v>61</v>
      </c>
    </row>
    <row r="45" spans="1:11" x14ac:dyDescent="0.25">
      <c r="B45" s="44"/>
    </row>
  </sheetData>
  <mergeCells count="50">
    <mergeCell ref="D43:F43"/>
    <mergeCell ref="D44:F44"/>
    <mergeCell ref="C15:J15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31:J31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5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E29:F29 F28" xr:uid="{00000000-0002-0000-0000-000002000000}"/>
    <dataValidation allowBlank="1" showInputMessage="1" showErrorMessage="1" prompt="Meta anual del indicador" sqref="C28:C29 E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33:J33 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8:J39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Nombre del producto" sqref="B32:J32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K44"/>
  <sheetViews>
    <sheetView showGridLines="0" view="pageBreakPreview" topLeftCell="A21" zoomScale="110" zoomScaleNormal="106" zoomScaleSheetLayoutView="110" workbookViewId="0">
      <selection activeCell="A29" sqref="A29"/>
    </sheetView>
  </sheetViews>
  <sheetFormatPr baseColWidth="10" defaultColWidth="11.42578125" defaultRowHeight="15" x14ac:dyDescent="0.25"/>
  <cols>
    <col min="1" max="1" width="26.42578125" style="6" customWidth="1"/>
    <col min="2" max="2" width="19.5703125" style="6" customWidth="1"/>
    <col min="3" max="7" width="12.7109375" style="6" customWidth="1"/>
    <col min="8" max="8" width="14.42578125" style="6" customWidth="1"/>
    <col min="9" max="9" width="15.42578125" style="6" customWidth="1"/>
    <col min="10" max="10" width="20.140625" style="6" customWidth="1"/>
    <col min="11" max="11" width="11.42578125" style="6"/>
  </cols>
  <sheetData>
    <row r="1" spans="1:11" ht="21.75" thickBot="1" x14ac:dyDescent="0.3">
      <c r="A1" s="19"/>
      <c r="B1" s="64" t="s">
        <v>107</v>
      </c>
      <c r="C1" s="65"/>
      <c r="D1" s="65"/>
      <c r="E1" s="65"/>
      <c r="F1" s="65"/>
      <c r="G1" s="65"/>
      <c r="H1" s="65"/>
      <c r="I1" s="65"/>
      <c r="J1" s="66"/>
      <c r="K1" s="1"/>
    </row>
    <row r="2" spans="1:11" ht="21.75" thickBot="1" x14ac:dyDescent="0.3">
      <c r="A2" s="20"/>
      <c r="B2" s="67" t="s">
        <v>0</v>
      </c>
      <c r="C2" s="68"/>
      <c r="D2" s="67" t="s">
        <v>1</v>
      </c>
      <c r="E2" s="68"/>
      <c r="F2" s="68"/>
      <c r="G2" s="68"/>
      <c r="H2" s="69"/>
      <c r="I2" s="2" t="s">
        <v>2</v>
      </c>
      <c r="J2" s="3" t="s">
        <v>3</v>
      </c>
      <c r="K2" s="1"/>
    </row>
    <row r="3" spans="1:11" ht="21.75" thickBot="1" x14ac:dyDescent="0.3">
      <c r="A3" s="21"/>
      <c r="B3" s="70" t="s">
        <v>4</v>
      </c>
      <c r="C3" s="71"/>
      <c r="D3" s="70"/>
      <c r="E3" s="71"/>
      <c r="F3" s="71"/>
      <c r="G3" s="71"/>
      <c r="H3" s="72"/>
      <c r="I3" s="25">
        <v>45388</v>
      </c>
      <c r="J3" s="26"/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5.75" x14ac:dyDescent="0.25">
      <c r="A6" s="77" t="s">
        <v>5</v>
      </c>
      <c r="B6" s="78"/>
      <c r="C6" s="78"/>
      <c r="D6" s="78"/>
      <c r="E6" s="78"/>
      <c r="F6" s="78"/>
      <c r="G6" s="78"/>
      <c r="H6" s="78"/>
      <c r="I6" s="78"/>
      <c r="J6" s="79"/>
      <c r="K6" s="1"/>
    </row>
    <row r="7" spans="1:11" ht="15.75" x14ac:dyDescent="0.25">
      <c r="A7" s="80" t="s">
        <v>6</v>
      </c>
      <c r="B7" s="81"/>
      <c r="C7" s="81"/>
      <c r="D7" s="81"/>
      <c r="E7" s="81"/>
      <c r="F7" s="81"/>
      <c r="G7" s="81"/>
      <c r="H7" s="81"/>
      <c r="I7" s="81"/>
      <c r="J7" s="82"/>
      <c r="K7" s="1"/>
    </row>
    <row r="8" spans="1:11" x14ac:dyDescent="0.25">
      <c r="A8" s="4" t="s">
        <v>7</v>
      </c>
      <c r="B8" s="83" t="s">
        <v>8</v>
      </c>
      <c r="C8" s="84"/>
      <c r="D8" s="84"/>
      <c r="E8" s="84"/>
      <c r="F8" s="84"/>
      <c r="G8" s="84"/>
      <c r="H8" s="84"/>
      <c r="I8" s="84"/>
      <c r="J8" s="85"/>
      <c r="K8" s="1"/>
    </row>
    <row r="9" spans="1:11" ht="15" customHeight="1" x14ac:dyDescent="0.25">
      <c r="A9" s="22" t="s">
        <v>9</v>
      </c>
      <c r="B9" s="83" t="s">
        <v>10</v>
      </c>
      <c r="C9" s="84"/>
      <c r="D9" s="84"/>
      <c r="E9" s="84"/>
      <c r="F9" s="84"/>
      <c r="G9" s="84"/>
      <c r="H9" s="84"/>
      <c r="I9" s="84"/>
      <c r="J9" s="85"/>
      <c r="K9" s="1"/>
    </row>
    <row r="10" spans="1:11" x14ac:dyDescent="0.25">
      <c r="A10" s="22" t="s">
        <v>11</v>
      </c>
      <c r="B10" s="83" t="s">
        <v>12</v>
      </c>
      <c r="C10" s="84"/>
      <c r="D10" s="84"/>
      <c r="E10" s="84"/>
      <c r="F10" s="84"/>
      <c r="G10" s="84"/>
      <c r="H10" s="84"/>
      <c r="I10" s="84"/>
      <c r="J10" s="85"/>
      <c r="K10" s="1"/>
    </row>
    <row r="11" spans="1:11" ht="44.25" customHeight="1" x14ac:dyDescent="0.25">
      <c r="A11" s="4" t="s">
        <v>13</v>
      </c>
      <c r="B11" s="86" t="s">
        <v>92</v>
      </c>
      <c r="C11" s="87"/>
      <c r="D11" s="87"/>
      <c r="E11" s="87"/>
      <c r="F11" s="87"/>
      <c r="G11" s="87"/>
      <c r="H11" s="87"/>
      <c r="I11" s="87"/>
      <c r="J11" s="87"/>
    </row>
    <row r="12" spans="1:11" ht="49.5" customHeight="1" x14ac:dyDescent="0.25">
      <c r="A12" s="4" t="s">
        <v>14</v>
      </c>
      <c r="B12" s="86" t="s">
        <v>93</v>
      </c>
      <c r="C12" s="87"/>
      <c r="D12" s="87"/>
      <c r="E12" s="87"/>
      <c r="F12" s="87"/>
      <c r="G12" s="87"/>
      <c r="H12" s="87"/>
      <c r="I12" s="87"/>
      <c r="J12" s="87"/>
    </row>
    <row r="13" spans="1:11" ht="15.75" x14ac:dyDescent="0.25">
      <c r="A13" s="77" t="s">
        <v>15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1" ht="27.75" customHeight="1" x14ac:dyDescent="0.25">
      <c r="A14" s="4" t="s">
        <v>16</v>
      </c>
      <c r="B14" s="23">
        <v>3</v>
      </c>
      <c r="C14" s="73" t="str">
        <f>IFERROR(VLOOKUP(B14,'[1]Validacion datos'!A2:B5,2,FALSE),"")</f>
        <v>DESARROLLO PRODUCTIVO</v>
      </c>
      <c r="D14" s="73"/>
      <c r="E14" s="73"/>
      <c r="F14" s="73"/>
      <c r="G14" s="73"/>
      <c r="H14" s="73"/>
      <c r="I14" s="73"/>
      <c r="J14" s="73"/>
    </row>
    <row r="15" spans="1:11" ht="26.25" customHeight="1" x14ac:dyDescent="0.25">
      <c r="A15" s="4" t="s">
        <v>17</v>
      </c>
      <c r="B15" s="7">
        <v>3.2</v>
      </c>
      <c r="C15" s="73" t="str">
        <f>IFERROR(VLOOKUP(B15,'[1]Validacion datos'!A8:B26,2,FALSE),"")</f>
        <v>Energía confiable y ambientalmente sostenible</v>
      </c>
      <c r="D15" s="73"/>
      <c r="E15" s="73"/>
      <c r="F15" s="73"/>
      <c r="G15" s="73"/>
      <c r="H15" s="73"/>
      <c r="I15" s="73"/>
      <c r="J15" s="73"/>
    </row>
    <row r="16" spans="1:11" ht="18.600000000000001" customHeight="1" x14ac:dyDescent="0.25">
      <c r="A16" s="4" t="s">
        <v>18</v>
      </c>
      <c r="B16" s="7" t="s">
        <v>72</v>
      </c>
      <c r="C16" s="73" t="s">
        <v>73</v>
      </c>
      <c r="D16" s="73"/>
      <c r="E16" s="73"/>
      <c r="F16" s="73"/>
      <c r="G16" s="73"/>
      <c r="H16" s="73"/>
      <c r="I16" s="73"/>
      <c r="J16" s="73"/>
    </row>
    <row r="17" spans="1:11" ht="15.75" x14ac:dyDescent="0.25">
      <c r="A17" s="77" t="s">
        <v>20</v>
      </c>
      <c r="B17" s="78"/>
      <c r="C17" s="78"/>
      <c r="D17" s="78"/>
      <c r="E17" s="78"/>
      <c r="F17" s="78"/>
      <c r="G17" s="78"/>
      <c r="H17" s="78"/>
      <c r="I17" s="78"/>
      <c r="J17" s="79"/>
    </row>
    <row r="18" spans="1:11" ht="29.25" customHeight="1" x14ac:dyDescent="0.25">
      <c r="A18" s="4" t="s">
        <v>21</v>
      </c>
      <c r="B18" s="95" t="s">
        <v>94</v>
      </c>
      <c r="C18" s="95"/>
      <c r="D18" s="95"/>
      <c r="E18" s="95"/>
      <c r="F18" s="95"/>
      <c r="G18" s="95"/>
      <c r="H18" s="95"/>
      <c r="I18" s="95"/>
      <c r="J18" s="96"/>
    </row>
    <row r="19" spans="1:11" ht="55.5" customHeight="1" x14ac:dyDescent="0.25">
      <c r="A19" s="9" t="s">
        <v>22</v>
      </c>
      <c r="B19" s="95" t="s">
        <v>97</v>
      </c>
      <c r="C19" s="95"/>
      <c r="D19" s="95"/>
      <c r="E19" s="95"/>
      <c r="F19" s="95"/>
      <c r="G19" s="95"/>
      <c r="H19" s="95"/>
      <c r="I19" s="95"/>
      <c r="J19" s="96"/>
    </row>
    <row r="20" spans="1:11" ht="27.75" customHeight="1" x14ac:dyDescent="0.25">
      <c r="A20" s="9" t="s">
        <v>23</v>
      </c>
      <c r="B20" s="95" t="s">
        <v>24</v>
      </c>
      <c r="C20" s="95"/>
      <c r="D20" s="95"/>
      <c r="E20" s="95"/>
      <c r="F20" s="95"/>
      <c r="G20" s="95"/>
      <c r="H20" s="95"/>
      <c r="I20" s="95"/>
      <c r="J20" s="96"/>
    </row>
    <row r="21" spans="1:11" ht="95.25" customHeight="1" x14ac:dyDescent="0.25">
      <c r="A21" s="9" t="s">
        <v>25</v>
      </c>
      <c r="B21" s="95" t="s">
        <v>109</v>
      </c>
      <c r="C21" s="95"/>
      <c r="D21" s="95"/>
      <c r="E21" s="95"/>
      <c r="F21" s="95"/>
      <c r="G21" s="95"/>
      <c r="H21" s="95"/>
      <c r="I21" s="95"/>
      <c r="J21" s="96"/>
      <c r="K21" s="1"/>
    </row>
    <row r="22" spans="1:11" ht="15.75" x14ac:dyDescent="0.25">
      <c r="A22" s="77" t="s">
        <v>26</v>
      </c>
      <c r="B22" s="78"/>
      <c r="C22" s="78"/>
      <c r="D22" s="78"/>
      <c r="E22" s="78"/>
      <c r="F22" s="78"/>
      <c r="G22" s="78"/>
      <c r="H22" s="78"/>
      <c r="I22" s="78"/>
      <c r="J22" s="79"/>
    </row>
    <row r="23" spans="1:11" ht="15.75" x14ac:dyDescent="0.25">
      <c r="A23" s="80" t="s">
        <v>27</v>
      </c>
      <c r="B23" s="81"/>
      <c r="C23" s="81"/>
      <c r="D23" s="81"/>
      <c r="E23" s="81"/>
      <c r="F23" s="81"/>
      <c r="G23" s="81"/>
      <c r="H23" s="81"/>
      <c r="I23" s="81"/>
      <c r="J23" s="82"/>
      <c r="K23" s="1"/>
    </row>
    <row r="24" spans="1:11" ht="15" customHeight="1" x14ac:dyDescent="0.25">
      <c r="A24" s="97" t="s">
        <v>28</v>
      </c>
      <c r="B24" s="98"/>
      <c r="C24" s="99" t="s">
        <v>29</v>
      </c>
      <c r="D24" s="100"/>
      <c r="E24" s="100"/>
      <c r="F24" s="100" t="s">
        <v>30</v>
      </c>
      <c r="G24" s="100"/>
      <c r="H24" s="98"/>
      <c r="I24" s="99" t="s">
        <v>31</v>
      </c>
      <c r="J24" s="101"/>
    </row>
    <row r="25" spans="1:11" x14ac:dyDescent="0.25">
      <c r="A25" s="88">
        <v>220882076</v>
      </c>
      <c r="B25" s="89"/>
      <c r="C25" s="90">
        <v>182736517</v>
      </c>
      <c r="D25" s="91"/>
      <c r="E25" s="92"/>
      <c r="F25" s="90">
        <v>28184178.93</v>
      </c>
      <c r="G25" s="91"/>
      <c r="H25" s="92"/>
      <c r="I25" s="93">
        <f>F25/C25</f>
        <v>0.15423397245773268</v>
      </c>
      <c r="J25" s="94"/>
    </row>
    <row r="26" spans="1:11" ht="15.75" x14ac:dyDescent="0.25">
      <c r="A26" s="80" t="s">
        <v>32</v>
      </c>
      <c r="B26" s="81"/>
      <c r="C26" s="81"/>
      <c r="D26" s="81"/>
      <c r="E26" s="81"/>
      <c r="F26" s="81"/>
      <c r="G26" s="81"/>
      <c r="H26" s="81"/>
      <c r="I26" s="81"/>
      <c r="J26" s="82"/>
      <c r="K26" s="1"/>
    </row>
    <row r="27" spans="1:11" x14ac:dyDescent="0.25">
      <c r="A27" s="5"/>
      <c r="B27"/>
      <c r="C27" s="102" t="s">
        <v>33</v>
      </c>
      <c r="D27" s="103"/>
      <c r="E27" s="102" t="s">
        <v>104</v>
      </c>
      <c r="F27" s="103"/>
      <c r="G27" s="102" t="s">
        <v>105</v>
      </c>
      <c r="H27" s="102"/>
      <c r="I27" s="102" t="s">
        <v>34</v>
      </c>
      <c r="J27" s="104"/>
    </row>
    <row r="28" spans="1:11" ht="38.25" x14ac:dyDescent="0.25">
      <c r="A28" s="10" t="s">
        <v>35</v>
      </c>
      <c r="B28" s="11" t="s">
        <v>36</v>
      </c>
      <c r="C28" s="11" t="s">
        <v>37</v>
      </c>
      <c r="D28" s="11" t="s">
        <v>38</v>
      </c>
      <c r="E28" s="11" t="s">
        <v>39</v>
      </c>
      <c r="F28" s="11" t="s">
        <v>40</v>
      </c>
      <c r="G28" s="11" t="s">
        <v>41</v>
      </c>
      <c r="H28" s="11" t="s">
        <v>42</v>
      </c>
      <c r="I28" s="11" t="s">
        <v>43</v>
      </c>
      <c r="J28" s="12" t="s">
        <v>44</v>
      </c>
    </row>
    <row r="29" spans="1:11" ht="83.1" customHeight="1" x14ac:dyDescent="0.25">
      <c r="A29" s="29" t="s">
        <v>74</v>
      </c>
      <c r="B29" s="30" t="s">
        <v>75</v>
      </c>
      <c r="C29" s="13">
        <v>29</v>
      </c>
      <c r="D29" s="31">
        <v>182736518</v>
      </c>
      <c r="E29" s="13">
        <v>2</v>
      </c>
      <c r="F29" s="14">
        <v>29249260</v>
      </c>
      <c r="G29" s="15">
        <v>2</v>
      </c>
      <c r="H29" s="31">
        <v>28177378.59</v>
      </c>
      <c r="I29" s="33">
        <f>Tabla16[[#This Row],[Física 
(E)]]/Tabla16[[#This Row],[Física
(C)]]</f>
        <v>1</v>
      </c>
      <c r="J29" s="34">
        <f>Tabla16[[#This Row],[Financiera 
 (F)]]/Tabla16[[#This Row],[Financiera
(D)]]</f>
        <v>0.96335355458565441</v>
      </c>
    </row>
    <row r="30" spans="1:11" ht="15.75" x14ac:dyDescent="0.25">
      <c r="A30" s="77" t="s">
        <v>45</v>
      </c>
      <c r="B30" s="78"/>
      <c r="C30" s="78"/>
      <c r="D30" s="78"/>
      <c r="E30" s="78"/>
      <c r="F30" s="78"/>
      <c r="G30" s="78"/>
      <c r="H30" s="78"/>
      <c r="I30" s="78"/>
      <c r="J30" s="79"/>
    </row>
    <row r="31" spans="1:11" ht="15.75" x14ac:dyDescent="0.25">
      <c r="A31" s="80" t="s">
        <v>46</v>
      </c>
      <c r="B31" s="81"/>
      <c r="C31" s="81"/>
      <c r="D31" s="81"/>
      <c r="E31" s="81"/>
      <c r="F31" s="81"/>
      <c r="G31" s="81"/>
      <c r="H31" s="81"/>
      <c r="I31" s="81"/>
      <c r="J31" s="82"/>
      <c r="K31" s="1"/>
    </row>
    <row r="32" spans="1:11" x14ac:dyDescent="0.25">
      <c r="A32" s="18" t="s">
        <v>47</v>
      </c>
      <c r="B32" s="95" t="s">
        <v>76</v>
      </c>
      <c r="C32" s="95"/>
      <c r="D32" s="95"/>
      <c r="E32" s="95"/>
      <c r="F32" s="95"/>
      <c r="G32" s="95"/>
      <c r="H32" s="95"/>
      <c r="I32" s="95"/>
      <c r="J32" s="96"/>
    </row>
    <row r="33" spans="1:11" x14ac:dyDescent="0.25">
      <c r="A33" s="18" t="s">
        <v>48</v>
      </c>
      <c r="B33" s="95" t="s">
        <v>77</v>
      </c>
      <c r="C33" s="95"/>
      <c r="D33" s="95"/>
      <c r="E33" s="95"/>
      <c r="F33" s="95"/>
      <c r="G33" s="95"/>
      <c r="H33" s="95"/>
      <c r="I33" s="95"/>
      <c r="J33" s="96"/>
    </row>
    <row r="34" spans="1:11" ht="42.75" customHeight="1" x14ac:dyDescent="0.25">
      <c r="A34" s="18" t="s">
        <v>49</v>
      </c>
      <c r="B34" s="105" t="s">
        <v>111</v>
      </c>
      <c r="C34" s="105"/>
      <c r="D34" s="105"/>
      <c r="E34" s="105"/>
      <c r="F34" s="105"/>
      <c r="G34" s="105"/>
      <c r="H34" s="105"/>
      <c r="I34" s="105"/>
      <c r="J34" s="106"/>
    </row>
    <row r="35" spans="1:11" ht="39" customHeight="1" x14ac:dyDescent="0.25">
      <c r="A35" s="18" t="s">
        <v>50</v>
      </c>
      <c r="B35" s="107" t="s">
        <v>110</v>
      </c>
      <c r="C35" s="107"/>
      <c r="D35" s="107"/>
      <c r="E35" s="107"/>
      <c r="F35" s="107"/>
      <c r="G35" s="107"/>
      <c r="H35" s="107"/>
      <c r="I35" s="107"/>
      <c r="J35" s="108"/>
    </row>
    <row r="36" spans="1:11" ht="15.75" x14ac:dyDescent="0.25">
      <c r="A36" s="77" t="s">
        <v>51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109" t="s">
        <v>52</v>
      </c>
      <c r="B37" s="110"/>
      <c r="C37" s="110"/>
      <c r="D37" s="110"/>
      <c r="E37" s="110"/>
      <c r="F37" s="110"/>
      <c r="G37" s="110"/>
      <c r="H37" s="110"/>
      <c r="I37" s="110"/>
      <c r="J37" s="111"/>
      <c r="K37" s="1"/>
    </row>
    <row r="38" spans="1:11" ht="27.75" customHeight="1" x14ac:dyDescent="0.25">
      <c r="A38" s="112" t="s">
        <v>53</v>
      </c>
      <c r="B38" s="113"/>
      <c r="C38" s="113"/>
      <c r="D38" s="113"/>
      <c r="E38" s="113"/>
      <c r="F38" s="113"/>
      <c r="G38" s="113"/>
      <c r="H38" s="113"/>
      <c r="I38" s="113"/>
      <c r="J38" s="114"/>
    </row>
    <row r="39" spans="1:11" ht="27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1" ht="30.75" customHeight="1" x14ac:dyDescent="0.25">
      <c r="A40" s="115" t="s">
        <v>54</v>
      </c>
      <c r="B40" s="115"/>
      <c r="C40" s="115"/>
      <c r="D40" s="115"/>
      <c r="E40" s="115"/>
      <c r="F40" s="115"/>
      <c r="G40" s="115"/>
      <c r="H40" s="115"/>
      <c r="I40" s="115"/>
      <c r="J40" s="115"/>
    </row>
    <row r="42" spans="1:11" x14ac:dyDescent="0.25">
      <c r="A42" s="27" t="s">
        <v>55</v>
      </c>
      <c r="B42" s="43">
        <f>+A25</f>
        <v>220882076</v>
      </c>
      <c r="D42" s="40"/>
      <c r="E42" s="40"/>
      <c r="F42" s="40"/>
      <c r="H42" s="40"/>
      <c r="I42" s="40"/>
      <c r="J42" s="40"/>
    </row>
    <row r="43" spans="1:11" x14ac:dyDescent="0.25">
      <c r="A43" s="27" t="s">
        <v>56</v>
      </c>
      <c r="B43" s="43">
        <f>+C25</f>
        <v>182736517</v>
      </c>
      <c r="D43" s="116" t="s">
        <v>57</v>
      </c>
      <c r="E43" s="116"/>
      <c r="F43" s="116"/>
      <c r="H43" s="39"/>
      <c r="I43" s="39" t="s">
        <v>58</v>
      </c>
    </row>
    <row r="44" spans="1:11" x14ac:dyDescent="0.25">
      <c r="A44" s="27" t="s">
        <v>59</v>
      </c>
      <c r="B44" s="43">
        <f>+F25</f>
        <v>28184178.93</v>
      </c>
      <c r="D44" s="117" t="s">
        <v>60</v>
      </c>
      <c r="E44" s="117"/>
      <c r="F44" s="117"/>
      <c r="H44" s="38"/>
      <c r="I44" s="38" t="s">
        <v>61</v>
      </c>
    </row>
  </sheetData>
  <mergeCells count="50">
    <mergeCell ref="A37:J37"/>
    <mergeCell ref="A38:J38"/>
    <mergeCell ref="A40:J40"/>
    <mergeCell ref="D43:F43"/>
    <mergeCell ref="D44:F44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500-000000000000}"/>
    <dataValidation allowBlank="1" showInputMessage="1" prompt="Nombre del capítulo" sqref="B8:J10" xr:uid="{00000000-0002-0000-0500-000001000000}"/>
    <dataValidation allowBlank="1" showInputMessage="1" showErrorMessage="1" prompt="¿A quién va dirigido el programa?, ¿qué característica tiene esta población que requiere ser beneficiada?" sqref="B20:J20" xr:uid="{00000000-0002-0000-0500-000002000000}"/>
    <dataValidation allowBlank="1" showInputMessage="1" showErrorMessage="1" prompt="Nombre del producto" sqref="B32:J32" xr:uid="{00000000-0002-0000-0500-000003000000}"/>
    <dataValidation allowBlank="1" showInputMessage="1" showErrorMessage="1" prompt="1. Describir lo plasmado en el presupuesto_x000a_2. Describir lo alcanzado en términos financieros y de producción " sqref="B34:J34" xr:uid="{41E0C4C1-3E2B-4C9B-BA57-1013241E41F8}"/>
    <dataValidation allowBlank="1" showInputMessage="1" showErrorMessage="1" prompt="De existir desvío, explicar razones." sqref="B35:J35" xr:uid="{00000000-0002-0000-0500-000005000000}"/>
    <dataValidation allowBlank="1" showInputMessage="1" showErrorMessage="1" prompt="Oportunidades de mejora identificadas" sqref="A38:J39" xr:uid="{00000000-0002-0000-0500-000006000000}"/>
    <dataValidation allowBlank="1" showInputMessage="1" showErrorMessage="1" prompt="Presupuesto del programa" sqref="A25:C25 F25" xr:uid="{00000000-0002-0000-0500-000007000000}"/>
    <dataValidation allowBlank="1" showInputMessage="1" showErrorMessage="1" prompt="¿En qué consiste el programa?" sqref="B33:J33 B19:J19" xr:uid="{00000000-0002-0000-0500-000008000000}"/>
    <dataValidation allowBlank="1" showInputMessage="1" showErrorMessage="1" prompt="Nombre de cada producto" sqref="A28:A29" xr:uid="{00000000-0002-0000-0500-000009000000}"/>
    <dataValidation allowBlank="1" showInputMessage="1" showErrorMessage="1" prompt="Nombre del indicador" sqref="B28:B29" xr:uid="{00000000-0002-0000-0500-00000A000000}"/>
    <dataValidation allowBlank="1" showInputMessage="1" showErrorMessage="1" prompt="Meta anual del indicador" sqref="C28:C29 E28" xr:uid="{00000000-0002-0000-0500-00000B000000}"/>
    <dataValidation allowBlank="1" showInputMessage="1" showErrorMessage="1" prompt="Monto presupuestado para el producto" sqref="D28:D29 E29:F29 F28" xr:uid="{00000000-0002-0000-0500-00000C000000}"/>
    <dataValidation allowBlank="1" showInputMessage="1" showErrorMessage="1" prompt="Meta alcanzada en el trimestre" sqref="G28:G29" xr:uid="{00000000-0002-0000-0500-00000D000000}"/>
    <dataValidation allowBlank="1" showInputMessage="1" showErrorMessage="1" prompt="Monto ejecutado en el trimestre" sqref="H28:H29" xr:uid="{00000000-0002-0000-0500-00000E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  <pageSetUpPr fitToPage="1"/>
  </sheetPr>
  <dimension ref="A1:L44"/>
  <sheetViews>
    <sheetView showGridLines="0" tabSelected="1" topLeftCell="A21" zoomScale="95" zoomScaleNormal="95" workbookViewId="0">
      <selection activeCell="A34" sqref="A34:J35"/>
    </sheetView>
  </sheetViews>
  <sheetFormatPr baseColWidth="10" defaultColWidth="11.42578125" defaultRowHeight="15" x14ac:dyDescent="0.25"/>
  <cols>
    <col min="1" max="1" width="23" style="6" customWidth="1"/>
    <col min="2" max="2" width="19.42578125" style="6" customWidth="1"/>
    <col min="3" max="10" width="12.7109375" style="6" customWidth="1"/>
    <col min="11" max="11" width="11.42578125" style="6"/>
    <col min="12" max="12" width="34" bestFit="1" customWidth="1"/>
  </cols>
  <sheetData>
    <row r="1" spans="1:11" ht="21.75" thickBot="1" x14ac:dyDescent="0.3">
      <c r="A1" s="19"/>
      <c r="B1" s="64" t="s">
        <v>107</v>
      </c>
      <c r="C1" s="65"/>
      <c r="D1" s="65"/>
      <c r="E1" s="65"/>
      <c r="F1" s="65"/>
      <c r="G1" s="65"/>
      <c r="H1" s="65"/>
      <c r="I1" s="65"/>
      <c r="J1" s="66"/>
      <c r="K1" s="1"/>
    </row>
    <row r="2" spans="1:11" ht="31.5" customHeight="1" thickBot="1" x14ac:dyDescent="0.3">
      <c r="A2" s="20"/>
      <c r="B2" s="67" t="s">
        <v>0</v>
      </c>
      <c r="C2" s="68"/>
      <c r="D2" s="67" t="s">
        <v>1</v>
      </c>
      <c r="E2" s="68"/>
      <c r="F2" s="68"/>
      <c r="G2" s="68"/>
      <c r="H2" s="69"/>
      <c r="I2" s="2" t="s">
        <v>2</v>
      </c>
      <c r="J2" s="3" t="s">
        <v>3</v>
      </c>
      <c r="K2" s="1"/>
    </row>
    <row r="3" spans="1:11" ht="21.75" thickBot="1" x14ac:dyDescent="0.3">
      <c r="A3" s="21"/>
      <c r="B3" s="70" t="s">
        <v>4</v>
      </c>
      <c r="C3" s="71"/>
      <c r="D3" s="70"/>
      <c r="E3" s="71"/>
      <c r="F3" s="71"/>
      <c r="G3" s="71"/>
      <c r="H3" s="72"/>
      <c r="I3" s="25">
        <v>45388</v>
      </c>
      <c r="J3" s="26"/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5.75" x14ac:dyDescent="0.25">
      <c r="A6" s="77" t="s">
        <v>5</v>
      </c>
      <c r="B6" s="78"/>
      <c r="C6" s="78"/>
      <c r="D6" s="78"/>
      <c r="E6" s="78"/>
      <c r="F6" s="78"/>
      <c r="G6" s="78"/>
      <c r="H6" s="78"/>
      <c r="I6" s="78"/>
      <c r="J6" s="79"/>
      <c r="K6" s="1"/>
    </row>
    <row r="7" spans="1:11" ht="15.75" x14ac:dyDescent="0.25">
      <c r="A7" s="80" t="s">
        <v>6</v>
      </c>
      <c r="B7" s="81"/>
      <c r="C7" s="81"/>
      <c r="D7" s="81"/>
      <c r="E7" s="81"/>
      <c r="F7" s="81"/>
      <c r="G7" s="81"/>
      <c r="H7" s="81"/>
      <c r="I7" s="81"/>
      <c r="J7" s="82"/>
      <c r="K7" s="1"/>
    </row>
    <row r="8" spans="1:11" x14ac:dyDescent="0.25">
      <c r="A8" s="4" t="s">
        <v>7</v>
      </c>
      <c r="B8" s="83" t="s">
        <v>8</v>
      </c>
      <c r="C8" s="84"/>
      <c r="D8" s="84"/>
      <c r="E8" s="84"/>
      <c r="F8" s="84"/>
      <c r="G8" s="84"/>
      <c r="H8" s="84"/>
      <c r="I8" s="84"/>
      <c r="J8" s="85"/>
      <c r="K8" s="1"/>
    </row>
    <row r="9" spans="1:11" ht="15" customHeight="1" x14ac:dyDescent="0.25">
      <c r="A9" s="22" t="s">
        <v>9</v>
      </c>
      <c r="B9" s="83" t="s">
        <v>10</v>
      </c>
      <c r="C9" s="84"/>
      <c r="D9" s="84"/>
      <c r="E9" s="84"/>
      <c r="F9" s="84"/>
      <c r="G9" s="84"/>
      <c r="H9" s="84"/>
      <c r="I9" s="84"/>
      <c r="J9" s="85"/>
      <c r="K9" s="1"/>
    </row>
    <row r="10" spans="1:11" x14ac:dyDescent="0.25">
      <c r="A10" s="22" t="s">
        <v>11</v>
      </c>
      <c r="B10" s="83" t="s">
        <v>12</v>
      </c>
      <c r="C10" s="84"/>
      <c r="D10" s="84"/>
      <c r="E10" s="84"/>
      <c r="F10" s="84"/>
      <c r="G10" s="84"/>
      <c r="H10" s="84"/>
      <c r="I10" s="84"/>
      <c r="J10" s="85"/>
      <c r="K10" s="1"/>
    </row>
    <row r="11" spans="1:11" ht="44.25" customHeight="1" x14ac:dyDescent="0.25">
      <c r="A11" s="4" t="s">
        <v>13</v>
      </c>
      <c r="B11" s="95" t="s">
        <v>92</v>
      </c>
      <c r="C11" s="126"/>
      <c r="D11" s="126"/>
      <c r="E11" s="126"/>
      <c r="F11" s="126"/>
      <c r="G11" s="126"/>
      <c r="H11" s="126"/>
      <c r="I11" s="126"/>
      <c r="J11" s="127"/>
    </row>
    <row r="12" spans="1:11" ht="49.5" customHeight="1" x14ac:dyDescent="0.25">
      <c r="A12" s="4" t="s">
        <v>14</v>
      </c>
      <c r="B12" s="95" t="s">
        <v>93</v>
      </c>
      <c r="C12" s="126"/>
      <c r="D12" s="126"/>
      <c r="E12" s="126"/>
      <c r="F12" s="126"/>
      <c r="G12" s="126"/>
      <c r="H12" s="126"/>
      <c r="I12" s="126"/>
      <c r="J12" s="127"/>
    </row>
    <row r="13" spans="1:11" ht="15.75" x14ac:dyDescent="0.25">
      <c r="A13" s="77" t="s">
        <v>15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1" ht="27.75" customHeight="1" x14ac:dyDescent="0.25">
      <c r="A14" s="4" t="s">
        <v>16</v>
      </c>
      <c r="B14" s="23">
        <v>3</v>
      </c>
      <c r="C14" s="73" t="str">
        <f>IFERROR(VLOOKUP(B14,'[1]Validacion datos'!A2:B5,2,FALSE),"")</f>
        <v>DESARROLLO PRODUCTIVO</v>
      </c>
      <c r="D14" s="73"/>
      <c r="E14" s="73"/>
      <c r="F14" s="73"/>
      <c r="G14" s="73"/>
      <c r="H14" s="73"/>
      <c r="I14" s="73"/>
      <c r="J14" s="73"/>
    </row>
    <row r="15" spans="1:11" ht="26.25" customHeight="1" x14ac:dyDescent="0.25">
      <c r="A15" s="4" t="s">
        <v>17</v>
      </c>
      <c r="B15" s="7">
        <v>3.2</v>
      </c>
      <c r="C15" s="73" t="str">
        <f>IFERROR(VLOOKUP(B15,'[1]Validacion datos'!A8:B26,2,FALSE),"")</f>
        <v>Energía confiable y ambientalmente sostenible</v>
      </c>
      <c r="D15" s="73"/>
      <c r="E15" s="73"/>
      <c r="F15" s="73"/>
      <c r="G15" s="73"/>
      <c r="H15" s="73"/>
      <c r="I15" s="73"/>
      <c r="J15" s="73"/>
    </row>
    <row r="16" spans="1:11" ht="33.75" customHeight="1" x14ac:dyDescent="0.25">
      <c r="A16" s="4" t="s">
        <v>18</v>
      </c>
      <c r="B16" s="7" t="s">
        <v>79</v>
      </c>
      <c r="C16" s="125" t="s">
        <v>80</v>
      </c>
      <c r="D16" s="125"/>
      <c r="E16" s="125"/>
      <c r="F16" s="125"/>
      <c r="G16" s="125"/>
      <c r="H16" s="125"/>
      <c r="I16" s="125"/>
      <c r="J16" s="125"/>
    </row>
    <row r="17" spans="1:11" ht="15.75" x14ac:dyDescent="0.25">
      <c r="A17" s="77" t="s">
        <v>20</v>
      </c>
      <c r="B17" s="78"/>
      <c r="C17" s="78"/>
      <c r="D17" s="78"/>
      <c r="E17" s="78"/>
      <c r="F17" s="78"/>
      <c r="G17" s="78"/>
      <c r="H17" s="78"/>
      <c r="I17" s="78"/>
      <c r="J17" s="79"/>
    </row>
    <row r="18" spans="1:11" ht="23.25" customHeight="1" x14ac:dyDescent="0.25">
      <c r="A18" s="4" t="s">
        <v>21</v>
      </c>
      <c r="B18" s="95" t="s">
        <v>102</v>
      </c>
      <c r="C18" s="95"/>
      <c r="D18" s="95"/>
      <c r="E18" s="95"/>
      <c r="F18" s="95"/>
      <c r="G18" s="95"/>
      <c r="H18" s="95"/>
      <c r="I18" s="95"/>
      <c r="J18" s="96"/>
    </row>
    <row r="19" spans="1:11" ht="39.75" customHeight="1" x14ac:dyDescent="0.25">
      <c r="A19" s="9" t="s">
        <v>22</v>
      </c>
      <c r="B19" s="95" t="s">
        <v>101</v>
      </c>
      <c r="C19" s="95"/>
      <c r="D19" s="95"/>
      <c r="E19" s="95"/>
      <c r="F19" s="95"/>
      <c r="G19" s="95"/>
      <c r="H19" s="95"/>
      <c r="I19" s="95"/>
      <c r="J19" s="96"/>
    </row>
    <row r="20" spans="1:11" ht="28.5" customHeight="1" x14ac:dyDescent="0.25">
      <c r="A20" s="9" t="s">
        <v>23</v>
      </c>
      <c r="B20" s="95" t="s">
        <v>81</v>
      </c>
      <c r="C20" s="95"/>
      <c r="D20" s="95"/>
      <c r="E20" s="95"/>
      <c r="F20" s="95"/>
      <c r="G20" s="95"/>
      <c r="H20" s="95"/>
      <c r="I20" s="95"/>
      <c r="J20" s="96"/>
    </row>
    <row r="21" spans="1:11" ht="135" customHeight="1" x14ac:dyDescent="0.25">
      <c r="A21" s="9" t="s">
        <v>25</v>
      </c>
      <c r="B21" s="95" t="s">
        <v>103</v>
      </c>
      <c r="C21" s="95"/>
      <c r="D21" s="95"/>
      <c r="E21" s="95"/>
      <c r="F21" s="95"/>
      <c r="G21" s="95"/>
      <c r="H21" s="95"/>
      <c r="I21" s="95"/>
      <c r="J21" s="96"/>
      <c r="K21" s="1"/>
    </row>
    <row r="22" spans="1:11" ht="15.75" x14ac:dyDescent="0.25">
      <c r="A22" s="77" t="s">
        <v>26</v>
      </c>
      <c r="B22" s="78"/>
      <c r="C22" s="78"/>
      <c r="D22" s="78"/>
      <c r="E22" s="78"/>
      <c r="F22" s="78"/>
      <c r="G22" s="78"/>
      <c r="H22" s="78"/>
      <c r="I22" s="78"/>
      <c r="J22" s="79"/>
    </row>
    <row r="23" spans="1:11" ht="15.75" x14ac:dyDescent="0.25">
      <c r="A23" s="80" t="s">
        <v>27</v>
      </c>
      <c r="B23" s="81"/>
      <c r="C23" s="81"/>
      <c r="D23" s="81"/>
      <c r="E23" s="81"/>
      <c r="F23" s="81"/>
      <c r="G23" s="81"/>
      <c r="H23" s="81"/>
      <c r="I23" s="81"/>
      <c r="J23" s="82"/>
      <c r="K23" s="1"/>
    </row>
    <row r="24" spans="1:11" ht="15" customHeight="1" x14ac:dyDescent="0.25">
      <c r="A24" s="97" t="s">
        <v>28</v>
      </c>
      <c r="B24" s="98"/>
      <c r="C24" s="99" t="s">
        <v>29</v>
      </c>
      <c r="D24" s="100"/>
      <c r="E24" s="100"/>
      <c r="F24" s="100" t="s">
        <v>30</v>
      </c>
      <c r="G24" s="100"/>
      <c r="H24" s="98"/>
      <c r="I24" s="99" t="s">
        <v>31</v>
      </c>
      <c r="J24" s="101"/>
    </row>
    <row r="25" spans="1:11" x14ac:dyDescent="0.25">
      <c r="A25" s="88">
        <v>34007698</v>
      </c>
      <c r="B25" s="89"/>
      <c r="C25" s="90">
        <v>70200340</v>
      </c>
      <c r="D25" s="91"/>
      <c r="E25" s="92"/>
      <c r="F25" s="90">
        <v>3014648.68</v>
      </c>
      <c r="G25" s="91"/>
      <c r="H25" s="92"/>
      <c r="I25" s="93">
        <f>+F25/C25</f>
        <v>4.2943505401825691E-2</v>
      </c>
      <c r="J25" s="94"/>
    </row>
    <row r="26" spans="1:11" ht="15.75" x14ac:dyDescent="0.25">
      <c r="A26" s="80" t="s">
        <v>32</v>
      </c>
      <c r="B26" s="81"/>
      <c r="C26" s="81"/>
      <c r="D26" s="81"/>
      <c r="E26" s="81"/>
      <c r="F26" s="81"/>
      <c r="G26" s="81"/>
      <c r="H26" s="81"/>
      <c r="I26" s="81"/>
      <c r="J26" s="82"/>
      <c r="K26" s="1"/>
    </row>
    <row r="27" spans="1:11" x14ac:dyDescent="0.25">
      <c r="A27" s="5"/>
      <c r="B27"/>
      <c r="C27" s="102" t="s">
        <v>33</v>
      </c>
      <c r="D27" s="103"/>
      <c r="E27" s="102" t="s">
        <v>104</v>
      </c>
      <c r="F27" s="103"/>
      <c r="G27" s="102" t="s">
        <v>105</v>
      </c>
      <c r="H27" s="102"/>
      <c r="I27" s="102" t="s">
        <v>34</v>
      </c>
      <c r="J27" s="104"/>
    </row>
    <row r="28" spans="1:11" ht="38.25" x14ac:dyDescent="0.25">
      <c r="A28" s="10" t="s">
        <v>35</v>
      </c>
      <c r="B28" s="11" t="s">
        <v>36</v>
      </c>
      <c r="C28" s="11" t="s">
        <v>37</v>
      </c>
      <c r="D28" s="11" t="s">
        <v>38</v>
      </c>
      <c r="E28" s="11" t="s">
        <v>39</v>
      </c>
      <c r="F28" s="11" t="s">
        <v>40</v>
      </c>
      <c r="G28" s="11" t="s">
        <v>41</v>
      </c>
      <c r="H28" s="11" t="s">
        <v>42</v>
      </c>
      <c r="I28" s="11" t="s">
        <v>43</v>
      </c>
      <c r="J28" s="12" t="s">
        <v>44</v>
      </c>
    </row>
    <row r="29" spans="1:11" ht="72" x14ac:dyDescent="0.25">
      <c r="A29" s="29" t="s">
        <v>82</v>
      </c>
      <c r="B29" s="30" t="s">
        <v>83</v>
      </c>
      <c r="C29" s="13">
        <v>1</v>
      </c>
      <c r="D29" s="31">
        <v>18742804</v>
      </c>
      <c r="E29" s="13">
        <v>0</v>
      </c>
      <c r="F29" s="31">
        <v>2935701</v>
      </c>
      <c r="G29" s="15">
        <v>0</v>
      </c>
      <c r="H29" s="42">
        <v>3014648.68</v>
      </c>
      <c r="I29" s="16" t="e">
        <f>Tabla13[[#This Row],[Física 
(E)]]/Tabla13[[#This Row],[Física
(C)]]</f>
        <v>#DIV/0!</v>
      </c>
      <c r="J29" s="17">
        <f>Tabla13[[#This Row],[Financiera 
 (F)]]/Tabla13[[#This Row],[Financiera
(D)]]</f>
        <v>1.0268922754735581</v>
      </c>
    </row>
    <row r="30" spans="1:11" ht="15.75" x14ac:dyDescent="0.25">
      <c r="A30" s="77" t="s">
        <v>45</v>
      </c>
      <c r="B30" s="78"/>
      <c r="C30" s="78"/>
      <c r="D30" s="78"/>
      <c r="E30" s="78"/>
      <c r="F30" s="78"/>
      <c r="G30" s="78"/>
      <c r="H30" s="78"/>
      <c r="I30" s="78"/>
      <c r="J30" s="79"/>
    </row>
    <row r="31" spans="1:11" ht="15.75" x14ac:dyDescent="0.25">
      <c r="A31" s="80" t="s">
        <v>46</v>
      </c>
      <c r="B31" s="81"/>
      <c r="C31" s="81"/>
      <c r="D31" s="81"/>
      <c r="E31" s="81"/>
      <c r="F31" s="81"/>
      <c r="G31" s="81"/>
      <c r="H31" s="81"/>
      <c r="I31" s="81"/>
      <c r="J31" s="82"/>
      <c r="K31" s="1"/>
    </row>
    <row r="32" spans="1:11" ht="28.5" customHeight="1" x14ac:dyDescent="0.25">
      <c r="A32" s="18" t="s">
        <v>47</v>
      </c>
      <c r="B32" s="121" t="s">
        <v>84</v>
      </c>
      <c r="C32" s="121"/>
      <c r="D32" s="121"/>
      <c r="E32" s="121"/>
      <c r="F32" s="121"/>
      <c r="G32" s="121"/>
      <c r="H32" s="121"/>
      <c r="I32" s="121"/>
      <c r="J32" s="122"/>
    </row>
    <row r="33" spans="1:12" ht="35.1" customHeight="1" x14ac:dyDescent="0.25">
      <c r="A33" s="18" t="s">
        <v>48</v>
      </c>
      <c r="B33" s="95" t="s">
        <v>85</v>
      </c>
      <c r="C33" s="95"/>
      <c r="D33" s="95"/>
      <c r="E33" s="95"/>
      <c r="F33" s="95"/>
      <c r="G33" s="95"/>
      <c r="H33" s="95"/>
      <c r="I33" s="95"/>
      <c r="J33" s="96"/>
    </row>
    <row r="34" spans="1:12" ht="35.1" customHeight="1" x14ac:dyDescent="0.25">
      <c r="A34" s="18" t="s">
        <v>49</v>
      </c>
      <c r="B34" s="95" t="s">
        <v>112</v>
      </c>
      <c r="C34" s="95"/>
      <c r="D34" s="95"/>
      <c r="E34" s="95"/>
      <c r="F34" s="95"/>
      <c r="G34" s="95"/>
      <c r="H34" s="95"/>
      <c r="I34" s="95"/>
      <c r="J34" s="96"/>
    </row>
    <row r="35" spans="1:12" ht="66" customHeight="1" x14ac:dyDescent="0.25">
      <c r="A35" s="18" t="s">
        <v>50</v>
      </c>
      <c r="B35" s="95" t="s">
        <v>110</v>
      </c>
      <c r="C35" s="95"/>
      <c r="D35" s="95"/>
      <c r="E35" s="95"/>
      <c r="F35" s="95"/>
      <c r="G35" s="95"/>
      <c r="H35" s="95"/>
      <c r="I35" s="95"/>
      <c r="J35" s="96"/>
      <c r="L35" s="59"/>
    </row>
    <row r="36" spans="1:12" ht="15.75" x14ac:dyDescent="0.25">
      <c r="A36" s="77" t="s">
        <v>51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2" ht="15.75" x14ac:dyDescent="0.25">
      <c r="A37" s="109" t="s">
        <v>52</v>
      </c>
      <c r="B37" s="110"/>
      <c r="C37" s="110"/>
      <c r="D37" s="110"/>
      <c r="E37" s="110"/>
      <c r="F37" s="110"/>
      <c r="G37" s="110"/>
      <c r="H37" s="110"/>
      <c r="I37" s="110"/>
      <c r="J37" s="111"/>
      <c r="K37" s="1"/>
    </row>
    <row r="38" spans="1:12" ht="27.75" customHeight="1" x14ac:dyDescent="0.25">
      <c r="A38" s="112" t="s">
        <v>53</v>
      </c>
      <c r="B38" s="113"/>
      <c r="C38" s="113"/>
      <c r="D38" s="113"/>
      <c r="E38" s="113"/>
      <c r="F38" s="113"/>
      <c r="G38" s="113"/>
      <c r="H38" s="113"/>
      <c r="I38" s="113"/>
      <c r="J38" s="114"/>
    </row>
    <row r="39" spans="1:12" ht="1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2" ht="23.25" customHeight="1" x14ac:dyDescent="0.25">
      <c r="A40" s="115" t="s">
        <v>54</v>
      </c>
      <c r="B40" s="115"/>
      <c r="C40" s="115"/>
      <c r="D40" s="115"/>
      <c r="E40" s="115"/>
      <c r="F40" s="115"/>
      <c r="G40" s="115"/>
      <c r="H40" s="115"/>
      <c r="I40" s="115"/>
      <c r="J40" s="115"/>
    </row>
    <row r="42" spans="1:12" x14ac:dyDescent="0.25">
      <c r="A42" s="27" t="s">
        <v>55</v>
      </c>
      <c r="B42" s="28">
        <f>+A25</f>
        <v>34007698</v>
      </c>
      <c r="D42" s="40"/>
      <c r="E42" s="40"/>
      <c r="F42" s="40"/>
      <c r="H42" s="40"/>
      <c r="I42" s="40"/>
      <c r="J42" s="40"/>
    </row>
    <row r="43" spans="1:12" x14ac:dyDescent="0.25">
      <c r="A43" s="27" t="s">
        <v>56</v>
      </c>
      <c r="B43" s="43">
        <f>+C25</f>
        <v>70200340</v>
      </c>
      <c r="D43" s="116" t="s">
        <v>57</v>
      </c>
      <c r="E43" s="116"/>
      <c r="F43" s="116"/>
      <c r="H43" s="39"/>
      <c r="I43" s="39" t="s">
        <v>58</v>
      </c>
    </row>
    <row r="44" spans="1:12" x14ac:dyDescent="0.25">
      <c r="A44" s="27" t="s">
        <v>59</v>
      </c>
      <c r="B44" s="47">
        <f>+H29</f>
        <v>3014648.68</v>
      </c>
      <c r="D44" s="117" t="s">
        <v>60</v>
      </c>
      <c r="E44" s="117"/>
      <c r="F44" s="117"/>
      <c r="H44" s="38"/>
      <c r="I44" s="38" t="s">
        <v>61</v>
      </c>
    </row>
  </sheetData>
  <mergeCells count="50">
    <mergeCell ref="A37:J37"/>
    <mergeCell ref="A38:J38"/>
    <mergeCell ref="A40:J40"/>
    <mergeCell ref="D43:F43"/>
    <mergeCell ref="D44:F44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1. Describir lo plasmado en el presupuesto_x000a_2. Describir lo alcanzado en términos financieros y de producción " sqref="B34:J34" xr:uid="{470DC965-457E-4119-AFAB-51FC4C9D9E30}"/>
    <dataValidation allowBlank="1" showInputMessage="1" showErrorMessage="1" prompt="De existir desvío, explicar razones." sqref="B35:J35" xr:uid="{00000000-0002-0000-0100-000005000000}"/>
    <dataValidation allowBlank="1" showInputMessage="1" showErrorMessage="1" prompt="Oportunidades de mejora identificadas" sqref="A38:J39" xr:uid="{00000000-0002-0000-0100-000006000000}"/>
    <dataValidation allowBlank="1" showInputMessage="1" showErrorMessage="1" prompt="Presupuesto del programa" sqref="A25:C25 F25" xr:uid="{00000000-0002-0000-0100-000007000000}"/>
    <dataValidation allowBlank="1" showInputMessage="1" showErrorMessage="1" prompt="¿En qué consiste el programa?" sqref="B33:J33 B19:J19" xr:uid="{00000000-0002-0000-0100-000008000000}"/>
    <dataValidation allowBlank="1" showInputMessage="1" showErrorMessage="1" prompt="Nombre de cada producto" sqref="A28:A29" xr:uid="{00000000-0002-0000-0100-000009000000}"/>
    <dataValidation allowBlank="1" showInputMessage="1" showErrorMessage="1" prompt="Nombre del indicador" sqref="B28:B29" xr:uid="{00000000-0002-0000-0100-00000A000000}"/>
    <dataValidation allowBlank="1" showInputMessage="1" showErrorMessage="1" prompt="Meta anual del indicador" sqref="C28:C29 E28" xr:uid="{00000000-0002-0000-0100-00000B000000}"/>
    <dataValidation allowBlank="1" showInputMessage="1" showErrorMessage="1" prompt="Monto presupuestado para el producto" sqref="D28:D29 E29:F29 F28" xr:uid="{00000000-0002-0000-0100-00000C000000}"/>
    <dataValidation allowBlank="1" showInputMessage="1" showErrorMessage="1" prompt="Meta alcanzada en el trimestre" sqref="G28:G29" xr:uid="{00000000-0002-0000-0100-00000D000000}"/>
    <dataValidation allowBlank="1" showInputMessage="1" showErrorMessage="1" prompt="Monto ejecutado en el trimestre" sqref="H28" xr:uid="{00000000-0002-0000-0100-00000E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0" fitToWidth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44"/>
  <sheetViews>
    <sheetView showGridLines="0" view="pageBreakPreview" zoomScale="60" zoomScaleNormal="100" workbookViewId="0">
      <selection activeCell="B35" sqref="B35:J35"/>
    </sheetView>
  </sheetViews>
  <sheetFormatPr baseColWidth="10" defaultColWidth="11.42578125" defaultRowHeight="15" x14ac:dyDescent="0.25"/>
  <cols>
    <col min="1" max="1" width="27.28515625" style="6" customWidth="1"/>
    <col min="2" max="2" width="15.28515625" style="6" bestFit="1" customWidth="1"/>
    <col min="3" max="10" width="12.7109375" style="6" customWidth="1"/>
    <col min="11" max="11" width="11.42578125" style="6"/>
  </cols>
  <sheetData>
    <row r="1" spans="1:11" ht="21.75" thickBot="1" x14ac:dyDescent="0.3">
      <c r="A1" s="19"/>
      <c r="B1" s="64" t="s">
        <v>107</v>
      </c>
      <c r="C1" s="65"/>
      <c r="D1" s="65"/>
      <c r="E1" s="65"/>
      <c r="F1" s="65"/>
      <c r="G1" s="65"/>
      <c r="H1" s="65"/>
      <c r="I1" s="65"/>
      <c r="J1" s="66"/>
      <c r="K1" s="1"/>
    </row>
    <row r="2" spans="1:11" ht="21.75" thickBot="1" x14ac:dyDescent="0.3">
      <c r="A2" s="20"/>
      <c r="B2" s="67" t="s">
        <v>0</v>
      </c>
      <c r="C2" s="68"/>
      <c r="D2" s="67" t="s">
        <v>1</v>
      </c>
      <c r="E2" s="68"/>
      <c r="F2" s="68"/>
      <c r="G2" s="68"/>
      <c r="H2" s="69"/>
      <c r="I2" s="2" t="s">
        <v>2</v>
      </c>
      <c r="J2" s="3" t="s">
        <v>3</v>
      </c>
      <c r="K2" s="1"/>
    </row>
    <row r="3" spans="1:11" ht="21.75" thickBot="1" x14ac:dyDescent="0.3">
      <c r="A3" s="21"/>
      <c r="B3" s="70" t="s">
        <v>4</v>
      </c>
      <c r="C3" s="71"/>
      <c r="D3" s="70"/>
      <c r="E3" s="71"/>
      <c r="F3" s="71"/>
      <c r="G3" s="71"/>
      <c r="H3" s="72"/>
      <c r="I3" s="25">
        <v>45388</v>
      </c>
      <c r="J3" s="26"/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5.75" x14ac:dyDescent="0.25">
      <c r="A6" s="77" t="s">
        <v>5</v>
      </c>
      <c r="B6" s="78"/>
      <c r="C6" s="78"/>
      <c r="D6" s="78"/>
      <c r="E6" s="78"/>
      <c r="F6" s="78"/>
      <c r="G6" s="78"/>
      <c r="H6" s="78"/>
      <c r="I6" s="78"/>
      <c r="J6" s="79"/>
      <c r="K6" s="1"/>
    </row>
    <row r="7" spans="1:11" ht="15.75" x14ac:dyDescent="0.25">
      <c r="A7" s="80" t="s">
        <v>6</v>
      </c>
      <c r="B7" s="81"/>
      <c r="C7" s="81"/>
      <c r="D7" s="81"/>
      <c r="E7" s="81"/>
      <c r="F7" s="81"/>
      <c r="G7" s="81"/>
      <c r="H7" s="81"/>
      <c r="I7" s="81"/>
      <c r="J7" s="82"/>
      <c r="K7" s="1"/>
    </row>
    <row r="8" spans="1:11" x14ac:dyDescent="0.25">
      <c r="A8" s="4" t="s">
        <v>7</v>
      </c>
      <c r="B8" s="83" t="s">
        <v>8</v>
      </c>
      <c r="C8" s="84"/>
      <c r="D8" s="84"/>
      <c r="E8" s="84"/>
      <c r="F8" s="84"/>
      <c r="G8" s="84"/>
      <c r="H8" s="84"/>
      <c r="I8" s="84"/>
      <c r="J8" s="85"/>
      <c r="K8" s="1"/>
    </row>
    <row r="9" spans="1:11" ht="15" customHeight="1" x14ac:dyDescent="0.25">
      <c r="A9" s="22" t="s">
        <v>9</v>
      </c>
      <c r="B9" s="83" t="s">
        <v>10</v>
      </c>
      <c r="C9" s="84"/>
      <c r="D9" s="84"/>
      <c r="E9" s="84"/>
      <c r="F9" s="84"/>
      <c r="G9" s="84"/>
      <c r="H9" s="84"/>
      <c r="I9" s="84"/>
      <c r="J9" s="85"/>
      <c r="K9" s="1"/>
    </row>
    <row r="10" spans="1:11" x14ac:dyDescent="0.25">
      <c r="A10" s="22" t="s">
        <v>11</v>
      </c>
      <c r="B10" s="83" t="s">
        <v>12</v>
      </c>
      <c r="C10" s="84"/>
      <c r="D10" s="84"/>
      <c r="E10" s="84"/>
      <c r="F10" s="84"/>
      <c r="G10" s="84"/>
      <c r="H10" s="84"/>
      <c r="I10" s="84"/>
      <c r="J10" s="85"/>
      <c r="K10" s="1"/>
    </row>
    <row r="11" spans="1:11" ht="44.25" customHeight="1" x14ac:dyDescent="0.25">
      <c r="A11" s="4" t="s">
        <v>13</v>
      </c>
      <c r="B11" s="86" t="s">
        <v>92</v>
      </c>
      <c r="C11" s="87"/>
      <c r="D11" s="87"/>
      <c r="E11" s="87"/>
      <c r="F11" s="87"/>
      <c r="G11" s="87"/>
      <c r="H11" s="87"/>
      <c r="I11" s="87"/>
      <c r="J11" s="87"/>
    </row>
    <row r="12" spans="1:11" ht="49.5" customHeight="1" x14ac:dyDescent="0.25">
      <c r="A12" s="4" t="s">
        <v>14</v>
      </c>
      <c r="B12" s="86" t="s">
        <v>93</v>
      </c>
      <c r="C12" s="87"/>
      <c r="D12" s="87"/>
      <c r="E12" s="87"/>
      <c r="F12" s="87"/>
      <c r="G12" s="87"/>
      <c r="H12" s="87"/>
      <c r="I12" s="87"/>
      <c r="J12" s="87"/>
    </row>
    <row r="13" spans="1:11" ht="15.75" x14ac:dyDescent="0.25">
      <c r="A13" s="77" t="s">
        <v>15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1" ht="27.75" customHeight="1" x14ac:dyDescent="0.25">
      <c r="A14" s="4" t="s">
        <v>16</v>
      </c>
      <c r="B14" s="36">
        <v>3</v>
      </c>
      <c r="C14" s="73" t="str">
        <f>IFERROR(VLOOKUP(B14,'[1]Validacion datos'!A2:B5,2,FALSE),"")</f>
        <v>DESARROLLO PRODUCTIVO</v>
      </c>
      <c r="D14" s="73"/>
      <c r="E14" s="73"/>
      <c r="F14" s="73"/>
      <c r="G14" s="73"/>
      <c r="H14" s="73"/>
      <c r="I14" s="73"/>
      <c r="J14" s="73"/>
    </row>
    <row r="15" spans="1:11" ht="26.25" customHeight="1" x14ac:dyDescent="0.25">
      <c r="A15" s="4" t="s">
        <v>17</v>
      </c>
      <c r="B15" s="37">
        <v>3.3</v>
      </c>
      <c r="C15" s="73" t="str">
        <f>IFERROR(VLOOKUP(B15,'[1]Validacion datos'!A8:B26,2,FALSE),"")</f>
        <v>Competitividad e innovavión en un ambiente favorable a la cooperación y la responsabilidad social</v>
      </c>
      <c r="D15" s="73"/>
      <c r="E15" s="73"/>
      <c r="F15" s="73"/>
      <c r="G15" s="73"/>
      <c r="H15" s="73"/>
      <c r="I15" s="73"/>
      <c r="J15" s="73"/>
    </row>
    <row r="16" spans="1:11" ht="30.75" customHeight="1" x14ac:dyDescent="0.25">
      <c r="A16" s="4" t="s">
        <v>18</v>
      </c>
      <c r="B16" s="8" t="s">
        <v>78</v>
      </c>
      <c r="C16" s="73" t="str">
        <f>IFERROR(VLOOKUP(B16,'[1]Validacion datos'!D8:E64,2,FALSE),"")</f>
        <v>Fortalecer el sistema nacional de ciencia, tecnoloíia e innovación para dea respuestas a las demandas económicas, sociales y culturales de la nación y propiciar la inserción en la sociedad y economía del conocimiento</v>
      </c>
      <c r="D16" s="73"/>
      <c r="E16" s="73"/>
      <c r="F16" s="73"/>
      <c r="G16" s="73"/>
      <c r="H16" s="73"/>
      <c r="I16" s="73"/>
      <c r="J16" s="73"/>
    </row>
    <row r="17" spans="1:15" ht="15.75" x14ac:dyDescent="0.25">
      <c r="A17" s="77" t="s">
        <v>20</v>
      </c>
      <c r="B17" s="78"/>
      <c r="C17" s="78"/>
      <c r="D17" s="78"/>
      <c r="E17" s="78"/>
      <c r="F17" s="78"/>
      <c r="G17" s="78"/>
      <c r="H17" s="78"/>
      <c r="I17" s="78"/>
      <c r="J17" s="79"/>
    </row>
    <row r="18" spans="1:15" ht="29.25" customHeight="1" x14ac:dyDescent="0.25">
      <c r="A18" s="56" t="s">
        <v>21</v>
      </c>
      <c r="B18" s="95" t="s">
        <v>94</v>
      </c>
      <c r="C18" s="95"/>
      <c r="D18" s="95"/>
      <c r="E18" s="95"/>
      <c r="F18" s="95"/>
      <c r="G18" s="95"/>
      <c r="H18" s="95"/>
      <c r="I18" s="95"/>
      <c r="J18" s="96"/>
    </row>
    <row r="19" spans="1:15" ht="55.5" customHeight="1" x14ac:dyDescent="0.25">
      <c r="A19" s="57" t="s">
        <v>22</v>
      </c>
      <c r="B19" s="95" t="s">
        <v>97</v>
      </c>
      <c r="C19" s="95"/>
      <c r="D19" s="95"/>
      <c r="E19" s="95"/>
      <c r="F19" s="95"/>
      <c r="G19" s="95"/>
      <c r="H19" s="95"/>
      <c r="I19" s="95"/>
      <c r="J19" s="96"/>
    </row>
    <row r="20" spans="1:15" ht="34.5" customHeight="1" x14ac:dyDescent="0.25">
      <c r="A20" s="57" t="s">
        <v>23</v>
      </c>
      <c r="B20" s="95" t="s">
        <v>24</v>
      </c>
      <c r="C20" s="95"/>
      <c r="D20" s="95"/>
      <c r="E20" s="95"/>
      <c r="F20" s="95"/>
      <c r="G20" s="95"/>
      <c r="H20" s="95"/>
      <c r="I20" s="95"/>
      <c r="J20" s="96"/>
    </row>
    <row r="21" spans="1:15" ht="93.75" customHeight="1" x14ac:dyDescent="0.25">
      <c r="A21" s="58" t="s">
        <v>25</v>
      </c>
      <c r="B21" s="95" t="s">
        <v>98</v>
      </c>
      <c r="C21" s="95"/>
      <c r="D21" s="95"/>
      <c r="E21" s="95"/>
      <c r="F21" s="95"/>
      <c r="G21" s="95"/>
      <c r="H21" s="95"/>
      <c r="I21" s="95"/>
      <c r="J21" s="96"/>
      <c r="K21" s="1"/>
    </row>
    <row r="22" spans="1:15" ht="15.75" x14ac:dyDescent="0.25">
      <c r="A22" s="77" t="s">
        <v>26</v>
      </c>
      <c r="B22" s="78"/>
      <c r="C22" s="78"/>
      <c r="D22" s="78"/>
      <c r="E22" s="78"/>
      <c r="F22" s="78"/>
      <c r="G22" s="78"/>
      <c r="H22" s="78"/>
      <c r="I22" s="78"/>
      <c r="J22" s="79"/>
    </row>
    <row r="23" spans="1:15" ht="15.75" x14ac:dyDescent="0.25">
      <c r="A23" s="80" t="s">
        <v>27</v>
      </c>
      <c r="B23" s="81"/>
      <c r="C23" s="81"/>
      <c r="D23" s="81"/>
      <c r="E23" s="81"/>
      <c r="F23" s="81"/>
      <c r="G23" s="81"/>
      <c r="H23" s="81"/>
      <c r="I23" s="81"/>
      <c r="J23" s="82"/>
      <c r="K23" s="1"/>
    </row>
    <row r="24" spans="1:15" ht="15" customHeight="1" x14ac:dyDescent="0.25">
      <c r="A24" s="97" t="s">
        <v>28</v>
      </c>
      <c r="B24" s="98"/>
      <c r="C24" s="99" t="s">
        <v>29</v>
      </c>
      <c r="D24" s="100"/>
      <c r="E24" s="100"/>
      <c r="F24" s="100" t="s">
        <v>30</v>
      </c>
      <c r="G24" s="100"/>
      <c r="H24" s="98"/>
      <c r="I24" s="99" t="s">
        <v>31</v>
      </c>
      <c r="J24" s="101"/>
    </row>
    <row r="25" spans="1:15" x14ac:dyDescent="0.25">
      <c r="A25" s="88">
        <v>485000</v>
      </c>
      <c r="B25" s="89"/>
      <c r="C25" s="90">
        <v>160000</v>
      </c>
      <c r="D25" s="91"/>
      <c r="E25" s="92"/>
      <c r="F25" s="90">
        <v>40000</v>
      </c>
      <c r="G25" s="91"/>
      <c r="H25" s="92"/>
      <c r="I25" s="93">
        <f>+F25/C25</f>
        <v>0.25</v>
      </c>
      <c r="J25" s="94"/>
    </row>
    <row r="26" spans="1:15" ht="15.75" x14ac:dyDescent="0.25">
      <c r="A26" s="80" t="s">
        <v>32</v>
      </c>
      <c r="B26" s="81"/>
      <c r="C26" s="81"/>
      <c r="D26" s="81"/>
      <c r="E26" s="81"/>
      <c r="F26" s="81"/>
      <c r="G26" s="81"/>
      <c r="H26" s="81"/>
      <c r="I26" s="81"/>
      <c r="J26" s="82"/>
      <c r="K26" s="1"/>
    </row>
    <row r="27" spans="1:15" x14ac:dyDescent="0.25">
      <c r="A27" s="5"/>
      <c r="B27"/>
      <c r="C27" s="102" t="s">
        <v>33</v>
      </c>
      <c r="D27" s="103"/>
      <c r="E27" s="102" t="s">
        <v>104</v>
      </c>
      <c r="F27" s="103"/>
      <c r="G27" s="102" t="s">
        <v>105</v>
      </c>
      <c r="H27" s="102"/>
      <c r="I27" s="102" t="s">
        <v>34</v>
      </c>
      <c r="J27" s="104"/>
    </row>
    <row r="28" spans="1:15" ht="38.25" x14ac:dyDescent="0.25">
      <c r="A28" s="10" t="s">
        <v>35</v>
      </c>
      <c r="B28" s="11" t="s">
        <v>36</v>
      </c>
      <c r="C28" s="11" t="s">
        <v>37</v>
      </c>
      <c r="D28" s="11" t="s">
        <v>38</v>
      </c>
      <c r="E28" s="11" t="s">
        <v>39</v>
      </c>
      <c r="F28" s="11" t="s">
        <v>40</v>
      </c>
      <c r="G28" s="11" t="s">
        <v>41</v>
      </c>
      <c r="H28" s="11" t="s">
        <v>42</v>
      </c>
      <c r="I28" s="11" t="s">
        <v>43</v>
      </c>
      <c r="J28" s="12" t="s">
        <v>44</v>
      </c>
    </row>
    <row r="29" spans="1:15" ht="107.1" customHeight="1" x14ac:dyDescent="0.25">
      <c r="A29" s="41" t="s">
        <v>86</v>
      </c>
      <c r="B29" s="53" t="s">
        <v>90</v>
      </c>
      <c r="C29" s="13">
        <v>9</v>
      </c>
      <c r="D29" s="31">
        <v>160000</v>
      </c>
      <c r="E29" s="13">
        <v>1</v>
      </c>
      <c r="F29" s="14">
        <v>40000</v>
      </c>
      <c r="G29" s="15">
        <v>1</v>
      </c>
      <c r="H29" s="31">
        <v>40000</v>
      </c>
      <c r="I29" s="16">
        <f>Tabla17[[#This Row],[Física 
(E)]]/Tabla17[[#This Row],[Física
(C)]]</f>
        <v>1</v>
      </c>
      <c r="J29" s="16">
        <f>Tabla17[[#This Row],[Financiera 
 (F)]]/Tabla17[[#This Row],[Financiera
(D)]]</f>
        <v>1</v>
      </c>
      <c r="O29" s="48"/>
    </row>
    <row r="30" spans="1:15" ht="15.75" x14ac:dyDescent="0.25">
      <c r="A30" s="77" t="s">
        <v>45</v>
      </c>
      <c r="B30" s="78"/>
      <c r="C30" s="78"/>
      <c r="D30" s="78"/>
      <c r="E30" s="78"/>
      <c r="F30" s="78"/>
      <c r="G30" s="78"/>
      <c r="H30" s="78"/>
      <c r="I30" s="78"/>
      <c r="J30" s="79"/>
    </row>
    <row r="31" spans="1:15" ht="15.75" x14ac:dyDescent="0.25">
      <c r="A31" s="80" t="s">
        <v>46</v>
      </c>
      <c r="B31" s="81"/>
      <c r="C31" s="81"/>
      <c r="D31" s="81"/>
      <c r="E31" s="81"/>
      <c r="F31" s="81"/>
      <c r="G31" s="81"/>
      <c r="H31" s="81"/>
      <c r="I31" s="81"/>
      <c r="J31" s="82"/>
      <c r="K31" s="1"/>
    </row>
    <row r="32" spans="1:15" ht="32.1" customHeight="1" x14ac:dyDescent="0.25">
      <c r="A32" s="50" t="s">
        <v>47</v>
      </c>
      <c r="B32" s="128" t="s">
        <v>86</v>
      </c>
      <c r="C32" s="129"/>
      <c r="D32" s="129"/>
      <c r="E32" s="129"/>
      <c r="F32" s="129"/>
      <c r="G32" s="129"/>
      <c r="H32" s="129"/>
      <c r="I32" s="129"/>
      <c r="J32" s="130"/>
      <c r="N32" s="48"/>
    </row>
    <row r="33" spans="1:11" ht="39.75" customHeight="1" x14ac:dyDescent="0.25">
      <c r="A33" s="51" t="s">
        <v>48</v>
      </c>
      <c r="B33" s="131" t="s">
        <v>96</v>
      </c>
      <c r="C33" s="132"/>
      <c r="D33" s="132"/>
      <c r="E33" s="132"/>
      <c r="F33" s="132"/>
      <c r="G33" s="132"/>
      <c r="H33" s="132"/>
      <c r="I33" s="132"/>
      <c r="J33" s="133"/>
    </row>
    <row r="34" spans="1:11" ht="32.1" customHeight="1" x14ac:dyDescent="0.25">
      <c r="A34" s="49" t="s">
        <v>49</v>
      </c>
      <c r="B34" s="134" t="s">
        <v>106</v>
      </c>
      <c r="C34" s="135"/>
      <c r="D34" s="135"/>
      <c r="E34" s="135"/>
      <c r="F34" s="135"/>
      <c r="G34" s="135"/>
      <c r="H34" s="135"/>
      <c r="I34" s="135"/>
      <c r="J34" s="136"/>
    </row>
    <row r="35" spans="1:11" ht="45" customHeight="1" x14ac:dyDescent="0.25">
      <c r="A35" s="52" t="s">
        <v>50</v>
      </c>
      <c r="B35" s="95" t="s">
        <v>110</v>
      </c>
      <c r="C35" s="95"/>
      <c r="D35" s="95"/>
      <c r="E35" s="95"/>
      <c r="F35" s="95"/>
      <c r="G35" s="95"/>
      <c r="H35" s="95"/>
      <c r="I35" s="95"/>
      <c r="J35" s="96"/>
    </row>
    <row r="36" spans="1:11" ht="15.75" x14ac:dyDescent="0.25">
      <c r="A36" s="77" t="s">
        <v>51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1" ht="15.75" x14ac:dyDescent="0.25">
      <c r="A37" s="109" t="s">
        <v>52</v>
      </c>
      <c r="B37" s="110"/>
      <c r="C37" s="110"/>
      <c r="D37" s="110"/>
      <c r="E37" s="110"/>
      <c r="F37" s="110"/>
      <c r="G37" s="110"/>
      <c r="H37" s="110"/>
      <c r="I37" s="110"/>
      <c r="J37" s="111"/>
      <c r="K37" s="1"/>
    </row>
    <row r="38" spans="1:11" ht="27.75" customHeight="1" x14ac:dyDescent="0.25">
      <c r="A38" s="112" t="s">
        <v>53</v>
      </c>
      <c r="B38" s="113"/>
      <c r="C38" s="113"/>
      <c r="D38" s="113"/>
      <c r="E38" s="113"/>
      <c r="F38" s="113"/>
      <c r="G38" s="113"/>
      <c r="H38" s="113"/>
      <c r="I38" s="113"/>
      <c r="J38" s="114"/>
    </row>
    <row r="39" spans="1:11" ht="27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1" ht="30.75" customHeight="1" x14ac:dyDescent="0.25">
      <c r="A40" s="115" t="s">
        <v>54</v>
      </c>
      <c r="B40" s="115"/>
      <c r="C40" s="115"/>
      <c r="D40" s="115"/>
      <c r="E40" s="115"/>
      <c r="F40" s="115"/>
      <c r="G40" s="115"/>
      <c r="H40" s="115"/>
      <c r="I40" s="115"/>
      <c r="J40" s="115"/>
    </row>
    <row r="42" spans="1:11" x14ac:dyDescent="0.25">
      <c r="A42" s="27" t="s">
        <v>55</v>
      </c>
      <c r="B42" s="43">
        <f>+A25</f>
        <v>485000</v>
      </c>
      <c r="D42" s="40"/>
      <c r="E42" s="40"/>
      <c r="F42" s="40"/>
      <c r="H42" s="40"/>
      <c r="I42" s="40"/>
      <c r="J42" s="40"/>
    </row>
    <row r="43" spans="1:11" x14ac:dyDescent="0.25">
      <c r="A43" s="27" t="s">
        <v>56</v>
      </c>
      <c r="B43" s="43">
        <f>+C25</f>
        <v>160000</v>
      </c>
      <c r="D43" s="116" t="s">
        <v>57</v>
      </c>
      <c r="E43" s="116"/>
      <c r="F43" s="116"/>
      <c r="H43" s="39"/>
      <c r="I43" s="39" t="s">
        <v>58</v>
      </c>
    </row>
    <row r="44" spans="1:11" x14ac:dyDescent="0.25">
      <c r="A44" s="27" t="s">
        <v>59</v>
      </c>
      <c r="B44" s="43">
        <f>+F25</f>
        <v>40000</v>
      </c>
      <c r="D44" s="117" t="s">
        <v>60</v>
      </c>
      <c r="E44" s="117"/>
      <c r="F44" s="117"/>
      <c r="H44" s="38"/>
      <c r="I44" s="38" t="s">
        <v>61</v>
      </c>
    </row>
  </sheetData>
  <mergeCells count="50">
    <mergeCell ref="A37:J37"/>
    <mergeCell ref="A38:J38"/>
    <mergeCell ref="A40:J40"/>
    <mergeCell ref="D43:F43"/>
    <mergeCell ref="D44:F44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600-000000000000}"/>
    <dataValidation allowBlank="1" showInputMessage="1" prompt="Nombre del capítulo" sqref="B8:J10" xr:uid="{00000000-0002-0000-0600-000001000000}"/>
    <dataValidation allowBlank="1" showInputMessage="1" showErrorMessage="1" prompt="¿A quién va dirigido el programa?, ¿qué característica tiene esta población que requiere ser beneficiada?" sqref="B20:J20" xr:uid="{00000000-0002-0000-0600-000002000000}"/>
    <dataValidation allowBlank="1" showInputMessage="1" showErrorMessage="1" prompt="Nombre del producto" sqref="B32:J32" xr:uid="{00000000-0002-0000-0600-000003000000}"/>
    <dataValidation allowBlank="1" showInputMessage="1" showErrorMessage="1" prompt="1. Describir lo plasmado en el presupuesto_x000a_2. Describir lo alcanzado en términos financieros y de producción " sqref="B34:J34" xr:uid="{00000000-0002-0000-0600-000004000000}"/>
    <dataValidation allowBlank="1" showInputMessage="1" showErrorMessage="1" prompt="De existir desvío, explicar razones." sqref="B35:J35" xr:uid="{3726CCB0-BF97-41E5-B46C-F89E01E7B7D4}"/>
    <dataValidation allowBlank="1" showInputMessage="1" showErrorMessage="1" prompt="Oportunidades de mejora identificadas" sqref="A38:J39" xr:uid="{00000000-0002-0000-0600-000006000000}"/>
    <dataValidation allowBlank="1" showInputMessage="1" showErrorMessage="1" prompt="Presupuesto del programa" sqref="A25:C25 F25" xr:uid="{00000000-0002-0000-0600-000007000000}"/>
    <dataValidation allowBlank="1" showInputMessage="1" showErrorMessage="1" prompt="¿En qué consiste el programa?" sqref="B33:J33 B19:J19" xr:uid="{00000000-0002-0000-0600-000008000000}"/>
    <dataValidation allowBlank="1" showInputMessage="1" showErrorMessage="1" prompt="Nombre de cada producto" sqref="A28:A29" xr:uid="{00000000-0002-0000-0600-000009000000}"/>
    <dataValidation allowBlank="1" showInputMessage="1" showErrorMessage="1" prompt="Nombre del indicador" sqref="B28:B29" xr:uid="{00000000-0002-0000-0600-00000A000000}"/>
    <dataValidation allowBlank="1" showInputMessage="1" showErrorMessage="1" prompt="Meta anual del indicador" sqref="C28:C29 E28" xr:uid="{00000000-0002-0000-0600-00000B000000}"/>
    <dataValidation allowBlank="1" showInputMessage="1" showErrorMessage="1" prompt="Monto presupuestado para el producto" sqref="D28:D29 E29:F29 F28" xr:uid="{00000000-0002-0000-0600-00000C000000}"/>
    <dataValidation allowBlank="1" showInputMessage="1" showErrorMessage="1" prompt="Meta alcanzada en el trimestre" sqref="G28:G29" xr:uid="{00000000-0002-0000-0600-00000D000000}"/>
    <dataValidation allowBlank="1" showInputMessage="1" showErrorMessage="1" prompt="Monto ejecutado en el trimestre" sqref="H28:H29" xr:uid="{00000000-0002-0000-0600-00000E000000}"/>
  </dataValidations>
  <printOptions horizontalCentered="1" verticalCentered="1"/>
  <pageMargins left="0.7" right="0.7" top="0.75" bottom="0.75" header="0.3" footer="0.3"/>
  <pageSetup scale="58" fitToWidth="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0579-9065-481C-B949-6A3724475852}">
  <sheetPr>
    <tabColor theme="7" tint="0.79998168889431442"/>
    <pageSetUpPr fitToPage="1"/>
  </sheetPr>
  <dimension ref="A1:L45"/>
  <sheetViews>
    <sheetView showGridLines="0" topLeftCell="A21" zoomScale="87" zoomScaleNormal="87" zoomScaleSheetLayoutView="96" workbookViewId="0">
      <selection activeCell="B35" sqref="B35:J35"/>
    </sheetView>
  </sheetViews>
  <sheetFormatPr baseColWidth="10" defaultColWidth="11.42578125" defaultRowHeight="15" x14ac:dyDescent="0.25"/>
  <cols>
    <col min="1" max="1" width="23" style="6" customWidth="1"/>
    <col min="2" max="2" width="23.5703125" style="6" bestFit="1" customWidth="1"/>
    <col min="3" max="4" width="12.7109375" style="6" customWidth="1"/>
    <col min="5" max="5" width="11" style="6" customWidth="1"/>
    <col min="6" max="6" width="12.28515625" style="6" customWidth="1"/>
    <col min="7" max="7" width="10.140625" style="6" customWidth="1"/>
    <col min="8" max="8" width="9.5703125" style="6" customWidth="1"/>
    <col min="9" max="10" width="12.7109375" style="6" customWidth="1"/>
    <col min="11" max="11" width="11.42578125" style="6"/>
  </cols>
  <sheetData>
    <row r="1" spans="1:11" ht="21.75" thickBot="1" x14ac:dyDescent="0.3">
      <c r="A1" s="19"/>
      <c r="B1" s="64" t="s">
        <v>107</v>
      </c>
      <c r="C1" s="65"/>
      <c r="D1" s="65"/>
      <c r="E1" s="65"/>
      <c r="F1" s="65"/>
      <c r="G1" s="65"/>
      <c r="H1" s="65"/>
      <c r="I1" s="65"/>
      <c r="J1" s="66"/>
      <c r="K1" s="1"/>
    </row>
    <row r="2" spans="1:11" ht="21.75" thickBot="1" x14ac:dyDescent="0.3">
      <c r="A2" s="20"/>
      <c r="B2" s="67" t="s">
        <v>0</v>
      </c>
      <c r="C2" s="68"/>
      <c r="D2" s="67" t="s">
        <v>1</v>
      </c>
      <c r="E2" s="68"/>
      <c r="F2" s="68"/>
      <c r="G2" s="68"/>
      <c r="H2" s="69"/>
      <c r="I2" s="2" t="s">
        <v>2</v>
      </c>
      <c r="J2" s="3" t="s">
        <v>3</v>
      </c>
      <c r="K2" s="1"/>
    </row>
    <row r="3" spans="1:11" ht="21.75" thickBot="1" x14ac:dyDescent="0.3">
      <c r="A3" s="21"/>
      <c r="B3" s="70" t="s">
        <v>4</v>
      </c>
      <c r="C3" s="71"/>
      <c r="D3" s="70"/>
      <c r="E3" s="71"/>
      <c r="F3" s="71"/>
      <c r="G3" s="71"/>
      <c r="H3" s="72"/>
      <c r="I3" s="25">
        <v>45388</v>
      </c>
      <c r="J3" s="26"/>
      <c r="K3" s="1"/>
    </row>
    <row r="4" spans="1:11" x14ac:dyDescent="0.25">
      <c r="A4" s="60"/>
      <c r="B4" s="61"/>
      <c r="C4" s="61"/>
      <c r="D4" s="62"/>
      <c r="E4" s="62"/>
      <c r="F4" s="62"/>
      <c r="G4" s="62"/>
      <c r="H4" s="62"/>
      <c r="I4" s="61"/>
      <c r="J4" s="63"/>
      <c r="K4" s="1"/>
    </row>
    <row r="5" spans="1:11" ht="3" customHeight="1" x14ac:dyDescent="0.25">
      <c r="A5" s="74"/>
      <c r="B5" s="75"/>
      <c r="C5" s="75"/>
      <c r="D5" s="75"/>
      <c r="E5" s="75"/>
      <c r="F5" s="75"/>
      <c r="G5" s="75"/>
      <c r="H5" s="75"/>
      <c r="I5" s="75"/>
      <c r="J5" s="76"/>
      <c r="K5" s="1"/>
    </row>
    <row r="6" spans="1:11" ht="15.75" x14ac:dyDescent="0.25">
      <c r="A6" s="77" t="s">
        <v>5</v>
      </c>
      <c r="B6" s="78"/>
      <c r="C6" s="78"/>
      <c r="D6" s="78"/>
      <c r="E6" s="78"/>
      <c r="F6" s="78"/>
      <c r="G6" s="78"/>
      <c r="H6" s="78"/>
      <c r="I6" s="78"/>
      <c r="J6" s="79"/>
      <c r="K6" s="1"/>
    </row>
    <row r="7" spans="1:11" ht="15.75" x14ac:dyDescent="0.25">
      <c r="A7" s="80" t="s">
        <v>6</v>
      </c>
      <c r="B7" s="81"/>
      <c r="C7" s="81"/>
      <c r="D7" s="81"/>
      <c r="E7" s="81"/>
      <c r="F7" s="81"/>
      <c r="G7" s="81"/>
      <c r="H7" s="81"/>
      <c r="I7" s="81"/>
      <c r="J7" s="82"/>
      <c r="K7" s="1"/>
    </row>
    <row r="8" spans="1:11" x14ac:dyDescent="0.25">
      <c r="A8" s="4" t="s">
        <v>7</v>
      </c>
      <c r="B8" s="83" t="s">
        <v>8</v>
      </c>
      <c r="C8" s="84"/>
      <c r="D8" s="84"/>
      <c r="E8" s="84"/>
      <c r="F8" s="84"/>
      <c r="G8" s="84"/>
      <c r="H8" s="84"/>
      <c r="I8" s="84"/>
      <c r="J8" s="85"/>
      <c r="K8" s="1"/>
    </row>
    <row r="9" spans="1:11" ht="15" customHeight="1" x14ac:dyDescent="0.25">
      <c r="A9" s="22" t="s">
        <v>9</v>
      </c>
      <c r="B9" s="83" t="s">
        <v>10</v>
      </c>
      <c r="C9" s="84"/>
      <c r="D9" s="84"/>
      <c r="E9" s="84"/>
      <c r="F9" s="84"/>
      <c r="G9" s="84"/>
      <c r="H9" s="84"/>
      <c r="I9" s="84"/>
      <c r="J9" s="85"/>
      <c r="K9" s="1"/>
    </row>
    <row r="10" spans="1:11" x14ac:dyDescent="0.25">
      <c r="A10" s="22" t="s">
        <v>11</v>
      </c>
      <c r="B10" s="83" t="s">
        <v>12</v>
      </c>
      <c r="C10" s="84"/>
      <c r="D10" s="84"/>
      <c r="E10" s="84"/>
      <c r="F10" s="84"/>
      <c r="G10" s="84"/>
      <c r="H10" s="84"/>
      <c r="I10" s="84"/>
      <c r="J10" s="85"/>
      <c r="K10" s="1"/>
    </row>
    <row r="11" spans="1:11" ht="44.25" customHeight="1" x14ac:dyDescent="0.25">
      <c r="A11" s="4" t="s">
        <v>13</v>
      </c>
      <c r="B11" s="86" t="s">
        <v>92</v>
      </c>
      <c r="C11" s="87"/>
      <c r="D11" s="87"/>
      <c r="E11" s="87"/>
      <c r="F11" s="87"/>
      <c r="G11" s="87"/>
      <c r="H11" s="87"/>
      <c r="I11" s="87"/>
      <c r="J11" s="87"/>
    </row>
    <row r="12" spans="1:11" ht="49.5" customHeight="1" x14ac:dyDescent="0.25">
      <c r="A12" s="4" t="s">
        <v>14</v>
      </c>
      <c r="B12" s="86" t="s">
        <v>93</v>
      </c>
      <c r="C12" s="87"/>
      <c r="D12" s="87"/>
      <c r="E12" s="87"/>
      <c r="F12" s="87"/>
      <c r="G12" s="87"/>
      <c r="H12" s="87"/>
      <c r="I12" s="87"/>
      <c r="J12" s="87"/>
    </row>
    <row r="13" spans="1:11" ht="15.75" x14ac:dyDescent="0.25">
      <c r="A13" s="77" t="s">
        <v>15</v>
      </c>
      <c r="B13" s="78"/>
      <c r="C13" s="78"/>
      <c r="D13" s="78"/>
      <c r="E13" s="78"/>
      <c r="F13" s="78"/>
      <c r="G13" s="78"/>
      <c r="H13" s="78"/>
      <c r="I13" s="78"/>
      <c r="J13" s="79"/>
    </row>
    <row r="14" spans="1:11" ht="27.75" customHeight="1" x14ac:dyDescent="0.25">
      <c r="A14" s="4" t="s">
        <v>16</v>
      </c>
      <c r="B14" s="23">
        <v>3</v>
      </c>
      <c r="C14" s="73" t="str">
        <f>IFERROR(VLOOKUP(B14,'[1]Validacion datos'!A2:B5,2,FALSE),"")</f>
        <v>DESARROLLO PRODUCTIVO</v>
      </c>
      <c r="D14" s="73"/>
      <c r="E14" s="73"/>
      <c r="F14" s="73"/>
      <c r="G14" s="73"/>
      <c r="H14" s="73"/>
      <c r="I14" s="73"/>
      <c r="J14" s="73"/>
    </row>
    <row r="15" spans="1:11" ht="26.25" customHeight="1" x14ac:dyDescent="0.25">
      <c r="A15" s="4" t="s">
        <v>17</v>
      </c>
      <c r="B15" s="7">
        <v>3.2</v>
      </c>
      <c r="C15" s="73" t="str">
        <f>IFERROR(VLOOKUP(B15,'[1]Validacion datos'!A8:B26,2,FALSE),"")</f>
        <v>Energía confiable y ambientalmente sostenible</v>
      </c>
      <c r="D15" s="73"/>
      <c r="E15" s="73"/>
      <c r="F15" s="73"/>
      <c r="G15" s="73"/>
      <c r="H15" s="73"/>
      <c r="I15" s="73"/>
      <c r="J15" s="73"/>
    </row>
    <row r="16" spans="1:11" ht="24.75" customHeight="1" x14ac:dyDescent="0.25">
      <c r="A16" s="4" t="s">
        <v>18</v>
      </c>
      <c r="B16" s="8" t="s">
        <v>95</v>
      </c>
      <c r="C16" s="73" t="str">
        <f>IFERROR(VLOOKUP(B16,'[1]Validacion datos'!D8:E64,2,FALSE),"")</f>
        <v>Asegurar un suministro confiable de electricidad, a precios competitivos y en condiciones de sostenibilidad financiera y ambiental</v>
      </c>
      <c r="D16" s="73"/>
      <c r="E16" s="73"/>
      <c r="F16" s="73"/>
      <c r="G16" s="73"/>
      <c r="H16" s="73"/>
      <c r="I16" s="73"/>
      <c r="J16" s="73"/>
    </row>
    <row r="17" spans="1:12" ht="15.75" x14ac:dyDescent="0.25">
      <c r="A17" s="77" t="s">
        <v>20</v>
      </c>
      <c r="B17" s="78"/>
      <c r="C17" s="78"/>
      <c r="D17" s="78"/>
      <c r="E17" s="78"/>
      <c r="F17" s="78"/>
      <c r="G17" s="78"/>
      <c r="H17" s="78"/>
      <c r="I17" s="78"/>
      <c r="J17" s="79"/>
    </row>
    <row r="18" spans="1:12" ht="29.25" customHeight="1" x14ac:dyDescent="0.25">
      <c r="A18" s="4" t="s">
        <v>21</v>
      </c>
      <c r="B18" s="95" t="s">
        <v>94</v>
      </c>
      <c r="C18" s="95"/>
      <c r="D18" s="95"/>
      <c r="E18" s="95"/>
      <c r="F18" s="95"/>
      <c r="G18" s="95"/>
      <c r="H18" s="95"/>
      <c r="I18" s="95"/>
      <c r="J18" s="96"/>
    </row>
    <row r="19" spans="1:12" ht="45.75" customHeight="1" x14ac:dyDescent="0.25">
      <c r="A19" s="9" t="s">
        <v>22</v>
      </c>
      <c r="B19" s="95" t="s">
        <v>97</v>
      </c>
      <c r="C19" s="95"/>
      <c r="D19" s="95"/>
      <c r="E19" s="95"/>
      <c r="F19" s="95"/>
      <c r="G19" s="95"/>
      <c r="H19" s="95"/>
      <c r="I19" s="95"/>
      <c r="J19" s="96"/>
      <c r="K19" s="35"/>
      <c r="L19" s="35"/>
    </row>
    <row r="20" spans="1:12" ht="34.5" customHeight="1" x14ac:dyDescent="0.25">
      <c r="A20" s="9" t="s">
        <v>23</v>
      </c>
      <c r="B20" s="95" t="s">
        <v>62</v>
      </c>
      <c r="C20" s="95"/>
      <c r="D20" s="95"/>
      <c r="E20" s="95"/>
      <c r="F20" s="95"/>
      <c r="G20" s="95"/>
      <c r="H20" s="95"/>
      <c r="I20" s="95"/>
      <c r="J20" s="96"/>
    </row>
    <row r="21" spans="1:12" ht="94.5" customHeight="1" x14ac:dyDescent="0.25">
      <c r="A21" s="9" t="s">
        <v>25</v>
      </c>
      <c r="B21" s="95" t="s">
        <v>109</v>
      </c>
      <c r="C21" s="95"/>
      <c r="D21" s="95"/>
      <c r="E21" s="95"/>
      <c r="F21" s="95"/>
      <c r="G21" s="95"/>
      <c r="H21" s="95"/>
      <c r="I21" s="95"/>
      <c r="J21" s="96"/>
      <c r="K21" s="137"/>
      <c r="L21" s="137"/>
    </row>
    <row r="22" spans="1:12" ht="15.75" x14ac:dyDescent="0.25">
      <c r="A22" s="77" t="s">
        <v>26</v>
      </c>
      <c r="B22" s="78"/>
      <c r="C22" s="78"/>
      <c r="D22" s="78"/>
      <c r="E22" s="78"/>
      <c r="F22" s="78"/>
      <c r="G22" s="78"/>
      <c r="H22" s="78"/>
      <c r="I22" s="78"/>
      <c r="J22" s="79"/>
    </row>
    <row r="23" spans="1:12" ht="15.75" x14ac:dyDescent="0.25">
      <c r="A23" s="80" t="s">
        <v>27</v>
      </c>
      <c r="B23" s="81"/>
      <c r="C23" s="81"/>
      <c r="D23" s="81"/>
      <c r="E23" s="81"/>
      <c r="F23" s="81"/>
      <c r="G23" s="81"/>
      <c r="H23" s="81"/>
      <c r="I23" s="81"/>
      <c r="J23" s="82"/>
      <c r="K23" s="1"/>
    </row>
    <row r="24" spans="1:12" ht="15" customHeight="1" x14ac:dyDescent="0.25">
      <c r="A24" s="97" t="s">
        <v>28</v>
      </c>
      <c r="B24" s="98"/>
      <c r="C24" s="99" t="s">
        <v>29</v>
      </c>
      <c r="D24" s="100"/>
      <c r="E24" s="100"/>
      <c r="F24" s="100" t="s">
        <v>30</v>
      </c>
      <c r="G24" s="100"/>
      <c r="H24" s="98"/>
      <c r="I24" s="99" t="s">
        <v>31</v>
      </c>
      <c r="J24" s="101"/>
    </row>
    <row r="25" spans="1:12" x14ac:dyDescent="0.25">
      <c r="A25" s="88">
        <v>300000</v>
      </c>
      <c r="B25" s="89"/>
      <c r="C25" s="90">
        <v>280000</v>
      </c>
      <c r="D25" s="91"/>
      <c r="E25" s="92"/>
      <c r="F25" s="90">
        <v>140000</v>
      </c>
      <c r="G25" s="91"/>
      <c r="H25" s="92"/>
      <c r="I25" s="93">
        <f>+F25/C25</f>
        <v>0.5</v>
      </c>
      <c r="J25" s="94"/>
    </row>
    <row r="26" spans="1:12" ht="15.75" x14ac:dyDescent="0.25">
      <c r="A26" s="80" t="s">
        <v>32</v>
      </c>
      <c r="B26" s="81"/>
      <c r="C26" s="81"/>
      <c r="D26" s="81"/>
      <c r="E26" s="81"/>
      <c r="F26" s="81"/>
      <c r="G26" s="81"/>
      <c r="H26" s="81"/>
      <c r="I26" s="81"/>
      <c r="J26" s="82"/>
      <c r="K26" s="1"/>
    </row>
    <row r="27" spans="1:12" x14ac:dyDescent="0.25">
      <c r="A27" s="5"/>
      <c r="B27"/>
      <c r="C27" s="102" t="s">
        <v>33</v>
      </c>
      <c r="D27" s="103"/>
      <c r="E27" s="102" t="s">
        <v>104</v>
      </c>
      <c r="F27" s="103"/>
      <c r="G27" s="102" t="s">
        <v>105</v>
      </c>
      <c r="H27" s="102"/>
      <c r="I27" s="102" t="s">
        <v>34</v>
      </c>
      <c r="J27" s="104"/>
    </row>
    <row r="28" spans="1:12" ht="38.25" x14ac:dyDescent="0.25">
      <c r="A28" s="10" t="s">
        <v>35</v>
      </c>
      <c r="B28" s="11" t="s">
        <v>36</v>
      </c>
      <c r="C28" s="11" t="s">
        <v>37</v>
      </c>
      <c r="D28" s="11" t="s">
        <v>38</v>
      </c>
      <c r="E28" s="11" t="s">
        <v>39</v>
      </c>
      <c r="F28" s="11" t="s">
        <v>40</v>
      </c>
      <c r="G28" s="11" t="s">
        <v>41</v>
      </c>
      <c r="H28" s="11" t="s">
        <v>42</v>
      </c>
      <c r="I28" s="11" t="s">
        <v>43</v>
      </c>
      <c r="J28" s="12" t="s">
        <v>44</v>
      </c>
    </row>
    <row r="29" spans="1:12" ht="98.25" customHeight="1" x14ac:dyDescent="0.25">
      <c r="A29" s="45" t="s">
        <v>88</v>
      </c>
      <c r="B29" s="30" t="s">
        <v>89</v>
      </c>
      <c r="C29" s="46">
        <v>10</v>
      </c>
      <c r="D29" s="31">
        <v>280000</v>
      </c>
      <c r="E29" s="46">
        <v>1</v>
      </c>
      <c r="F29" s="14">
        <v>140000</v>
      </c>
      <c r="G29" s="15">
        <v>2</v>
      </c>
      <c r="H29" s="31">
        <v>140000</v>
      </c>
      <c r="I29" s="16">
        <f>Tabla159[[#This Row],[Física 
(E)]]/Tabla159[[#This Row],[Física
(C)]]</f>
        <v>2</v>
      </c>
      <c r="J29" s="17">
        <f>Tabla159[[#This Row],[Financiera 
 (F)]]/Tabla159[[#This Row],[Financiera
(D)]]</f>
        <v>1</v>
      </c>
    </row>
    <row r="30" spans="1:12" ht="15.75" x14ac:dyDescent="0.25">
      <c r="A30" s="77" t="s">
        <v>45</v>
      </c>
      <c r="B30" s="78"/>
      <c r="C30" s="78"/>
      <c r="D30" s="78"/>
      <c r="E30" s="78"/>
      <c r="F30" s="78"/>
      <c r="G30" s="78"/>
      <c r="H30" s="78"/>
      <c r="I30" s="78"/>
      <c r="J30" s="79"/>
    </row>
    <row r="31" spans="1:12" ht="15.75" x14ac:dyDescent="0.25">
      <c r="A31" s="80" t="s">
        <v>46</v>
      </c>
      <c r="B31" s="81"/>
      <c r="C31" s="81"/>
      <c r="D31" s="81"/>
      <c r="E31" s="81"/>
      <c r="F31" s="81"/>
      <c r="G31" s="81"/>
      <c r="H31" s="81"/>
      <c r="I31" s="81"/>
      <c r="J31" s="82"/>
      <c r="K31" s="1"/>
    </row>
    <row r="32" spans="1:12" ht="36.75" customHeight="1" x14ac:dyDescent="0.25">
      <c r="A32" s="18" t="s">
        <v>47</v>
      </c>
      <c r="B32" s="95" t="s">
        <v>87</v>
      </c>
      <c r="C32" s="95"/>
      <c r="D32" s="95"/>
      <c r="E32" s="95"/>
      <c r="F32" s="95"/>
      <c r="G32" s="95"/>
      <c r="H32" s="95"/>
      <c r="I32" s="95"/>
      <c r="J32" s="96"/>
    </row>
    <row r="33" spans="1:12" ht="48.75" customHeight="1" x14ac:dyDescent="0.25">
      <c r="A33" s="18" t="s">
        <v>48</v>
      </c>
      <c r="B33" s="137" t="s">
        <v>91</v>
      </c>
      <c r="C33" s="137"/>
      <c r="D33" s="137"/>
      <c r="E33" s="137"/>
      <c r="F33" s="137"/>
      <c r="G33" s="137"/>
      <c r="H33" s="137"/>
      <c r="I33" s="137"/>
      <c r="J33" s="139"/>
      <c r="K33" s="137"/>
      <c r="L33" s="137"/>
    </row>
    <row r="34" spans="1:12" ht="42.75" customHeight="1" x14ac:dyDescent="0.25">
      <c r="A34" s="18" t="s">
        <v>49</v>
      </c>
      <c r="B34" s="137" t="s">
        <v>114</v>
      </c>
      <c r="C34" s="137"/>
      <c r="D34" s="137"/>
      <c r="E34" s="137"/>
      <c r="F34" s="137"/>
      <c r="G34" s="137"/>
      <c r="H34" s="137"/>
      <c r="I34" s="137"/>
      <c r="J34" s="139"/>
      <c r="K34" s="138"/>
      <c r="L34" s="138"/>
    </row>
    <row r="35" spans="1:12" ht="105.75" customHeight="1" x14ac:dyDescent="0.25">
      <c r="A35" s="18" t="s">
        <v>50</v>
      </c>
      <c r="B35" s="107" t="s">
        <v>115</v>
      </c>
      <c r="C35" s="107"/>
      <c r="D35" s="107"/>
      <c r="E35" s="107"/>
      <c r="F35" s="107"/>
      <c r="G35" s="107"/>
      <c r="H35" s="107"/>
      <c r="I35" s="107"/>
      <c r="J35" s="108"/>
    </row>
    <row r="36" spans="1:12" ht="15.75" x14ac:dyDescent="0.25">
      <c r="A36" s="77" t="s">
        <v>51</v>
      </c>
      <c r="B36" s="78"/>
      <c r="C36" s="78"/>
      <c r="D36" s="78"/>
      <c r="E36" s="78"/>
      <c r="F36" s="78"/>
      <c r="G36" s="78"/>
      <c r="H36" s="78"/>
      <c r="I36" s="78"/>
      <c r="J36" s="79"/>
    </row>
    <row r="37" spans="1:12" ht="15.75" x14ac:dyDescent="0.25">
      <c r="A37" s="109" t="s">
        <v>52</v>
      </c>
      <c r="B37" s="110"/>
      <c r="C37" s="110"/>
      <c r="D37" s="110"/>
      <c r="E37" s="110"/>
      <c r="F37" s="110"/>
      <c r="G37" s="110"/>
      <c r="H37" s="110"/>
      <c r="I37" s="110"/>
      <c r="J37" s="111"/>
      <c r="K37" s="1"/>
    </row>
    <row r="38" spans="1:12" ht="27.75" customHeight="1" x14ac:dyDescent="0.25">
      <c r="A38" s="112" t="s">
        <v>53</v>
      </c>
      <c r="B38" s="113"/>
      <c r="C38" s="113"/>
      <c r="D38" s="113"/>
      <c r="E38" s="113"/>
      <c r="F38" s="113"/>
      <c r="G38" s="113"/>
      <c r="H38" s="113"/>
      <c r="I38" s="113"/>
      <c r="J38" s="114"/>
    </row>
    <row r="39" spans="1:12" ht="27.75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</row>
    <row r="40" spans="1:12" ht="30.75" customHeight="1" x14ac:dyDescent="0.25">
      <c r="A40" s="115" t="s">
        <v>54</v>
      </c>
      <c r="B40" s="115"/>
      <c r="C40" s="115"/>
      <c r="D40" s="115"/>
      <c r="E40" s="115"/>
      <c r="F40" s="115"/>
      <c r="G40" s="115"/>
      <c r="H40" s="115"/>
      <c r="I40" s="115"/>
      <c r="J40" s="115"/>
    </row>
    <row r="42" spans="1:12" x14ac:dyDescent="0.25">
      <c r="A42" s="27" t="s">
        <v>55</v>
      </c>
      <c r="B42" s="43">
        <f>+A25</f>
        <v>300000</v>
      </c>
      <c r="D42" s="40"/>
      <c r="E42" s="40"/>
      <c r="F42" s="40"/>
      <c r="H42" s="40"/>
      <c r="I42" s="40"/>
      <c r="J42" s="40"/>
    </row>
    <row r="43" spans="1:12" x14ac:dyDescent="0.25">
      <c r="A43" s="27" t="s">
        <v>56</v>
      </c>
      <c r="B43" s="43">
        <f>+C25</f>
        <v>280000</v>
      </c>
      <c r="D43" s="116" t="s">
        <v>57</v>
      </c>
      <c r="E43" s="116"/>
      <c r="F43" s="116"/>
      <c r="H43" s="39"/>
      <c r="I43" s="39" t="s">
        <v>58</v>
      </c>
    </row>
    <row r="44" spans="1:12" x14ac:dyDescent="0.25">
      <c r="A44" s="27" t="s">
        <v>59</v>
      </c>
      <c r="B44" s="43">
        <f>+F25</f>
        <v>140000</v>
      </c>
      <c r="D44" s="117" t="s">
        <v>60</v>
      </c>
      <c r="E44" s="117"/>
      <c r="F44" s="117"/>
      <c r="H44" s="38"/>
      <c r="I44" s="38" t="s">
        <v>61</v>
      </c>
    </row>
    <row r="45" spans="1:12" x14ac:dyDescent="0.25">
      <c r="B45" s="44"/>
    </row>
  </sheetData>
  <mergeCells count="53">
    <mergeCell ref="D44:F44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D43:F43"/>
    <mergeCell ref="K33:L33"/>
    <mergeCell ref="K34:L34"/>
    <mergeCell ref="A26:J26"/>
    <mergeCell ref="C27:D27"/>
    <mergeCell ref="E27:F27"/>
    <mergeCell ref="G27:H27"/>
    <mergeCell ref="I27:J27"/>
    <mergeCell ref="A30:J30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K21:L21"/>
    <mergeCell ref="B11:J11"/>
    <mergeCell ref="B12:J12"/>
    <mergeCell ref="A13:J13"/>
    <mergeCell ref="C14:J14"/>
    <mergeCell ref="C15:J15"/>
    <mergeCell ref="C16:J16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5">
    <dataValidation allowBlank="1" showInputMessage="1" showErrorMessage="1" prompt="Monto ejecutado en el trimestre" sqref="H28:H29" xr:uid="{1C6256AD-1FB4-4F80-B743-BB67C277804E}"/>
    <dataValidation allowBlank="1" showInputMessage="1" showErrorMessage="1" prompt="Meta alcanzada en el trimestre" sqref="G28:G29" xr:uid="{A571CD4F-954F-492A-B10E-AB7C09314771}"/>
    <dataValidation allowBlank="1" showInputMessage="1" showErrorMessage="1" prompt="Monto presupuestado para el producto" sqref="D28:D29 E29:F29 F28" xr:uid="{70A1CF5E-D977-4231-A52C-A53D0F92EC07}"/>
    <dataValidation allowBlank="1" showInputMessage="1" showErrorMessage="1" prompt="Meta anual del indicador" sqref="C28:C29 E28" xr:uid="{E0E57DBF-F072-4DEE-9614-2CFC1626D50B}"/>
    <dataValidation allowBlank="1" showInputMessage="1" showErrorMessage="1" prompt="Nombre del indicador" sqref="B28:B29" xr:uid="{C7D9FDBE-9FDB-45B2-AC10-18FB9A14158E}"/>
    <dataValidation allowBlank="1" showInputMessage="1" showErrorMessage="1" prompt="Nombre de cada producto" sqref="A28:A29" xr:uid="{68C8B04C-3AA7-4CD2-80AA-03B9250755C2}"/>
    <dataValidation allowBlank="1" showInputMessage="1" showErrorMessage="1" prompt="¿En qué consiste el programa?" sqref="B33:L33 B19:J19" xr:uid="{74103365-2094-46B8-86E3-ABEC725DDEA5}"/>
    <dataValidation allowBlank="1" showInputMessage="1" showErrorMessage="1" prompt="Presupuesto del programa" sqref="F25 A25:C25" xr:uid="{340F1EB5-2A86-4FE5-BAA9-FC699120C145}"/>
    <dataValidation allowBlank="1" showInputMessage="1" showErrorMessage="1" prompt="Oportunidades de mejora identificadas" sqref="A38:J39" xr:uid="{C168C9D9-A8E9-4914-93C7-23DC24891AE7}"/>
    <dataValidation allowBlank="1" showInputMessage="1" showErrorMessage="1" prompt="De existir desvío, explicar razones." sqref="B35:J35" xr:uid="{9A888EED-FD95-44F0-B26C-D57575722EB2}"/>
    <dataValidation allowBlank="1" showInputMessage="1" showErrorMessage="1" prompt="1. Describir lo plasmado en el presupuesto_x000a_2. Describir lo alcanzado en términos financieros y de producción " sqref="B34:L34" xr:uid="{EA6496CC-0856-4B5E-865B-14E8F22566CD}"/>
    <dataValidation allowBlank="1" showInputMessage="1" showErrorMessage="1" prompt="Nombre del producto" sqref="B32:J32" xr:uid="{5A739C06-FA61-41EC-BE3D-0FFB550ABB6B}"/>
    <dataValidation allowBlank="1" showInputMessage="1" showErrorMessage="1" prompt="¿A quién va dirigido el programa?, ¿qué característica tiene esta población que requiere ser beneficiada?" sqref="B20:J20" xr:uid="{FCA123DD-107E-4D13-B845-AFE87D64F802}"/>
    <dataValidation allowBlank="1" showInputMessage="1" prompt="Nombre del capítulo" sqref="B8:J10" xr:uid="{19515046-0D80-4D34-AD74-EE4F0F48E5C7}"/>
    <dataValidation allowBlank="1" sqref="A8" xr:uid="{41CEAD96-6072-40A6-9FFC-432607E150C3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7" fitToWidth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e7ed55b84dd915651d74acce466f6d17">
  <xsd:schema xmlns:xsd="http://www.w3.org/2001/XMLSchema" xmlns:xs="http://www.w3.org/2001/XMLSchema" xmlns:p="http://schemas.microsoft.com/office/2006/metadata/properties" xmlns:ns2="23875432-060c-4a96-bc33-cbf9aa818b47" xmlns:ns3="2ea96bed-ecf9-4008-9cf6-cb17032fa9cb" targetNamespace="http://schemas.microsoft.com/office/2006/metadata/properties" ma:root="true" ma:fieldsID="3c8649ccefd400326d9124af36b4bb2d" ns2:_="" ns3:_="">
    <xsd:import namespace="23875432-060c-4a96-bc33-cbf9aa818b47"/>
    <xsd:import namespace="2ea96bed-ecf9-4008-9cf6-cb17032f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64a4e1-a069-46f8-a04f-7fb70492f654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Props1.xml><?xml version="1.0" encoding="utf-8"?>
<ds:datastoreItem xmlns:ds="http://schemas.openxmlformats.org/officeDocument/2006/customXml" ds:itemID="{55AE24C0-EAC3-4761-A39B-500D8DEEE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E79B1-3732-4224-B412-708FB03F7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75432-060c-4a96-bc33-cbf9aa818b47"/>
    <ds:schemaRef ds:uri="2ea96bed-ecf9-4008-9cf6-cb17032fa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61B1E0-2EDF-4049-9F48-0206C44F3965}">
  <ds:schemaRefs>
    <ds:schemaRef ds:uri="http://schemas.microsoft.com/office/2006/metadata/properties"/>
    <ds:schemaRef ds:uri="http://schemas.microsoft.com/office/infopath/2007/PartnerControls"/>
    <ds:schemaRef ds:uri="23875432-060c-4a96-bc33-cbf9aa818b47"/>
    <ds:schemaRef ds:uri="2ea96bed-ecf9-4008-9cf6-cb17032fa9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6817</vt:lpstr>
      <vt:lpstr>7706</vt:lpstr>
      <vt:lpstr>7707</vt:lpstr>
      <vt:lpstr>7709</vt:lpstr>
      <vt:lpstr>8049</vt:lpstr>
      <vt:lpstr>8050</vt:lpstr>
      <vt:lpstr>'6817'!Área_de_impresión</vt:lpstr>
      <vt:lpstr>'7706'!Área_de_impresión</vt:lpstr>
      <vt:lpstr>'7709'!Área_de_impresión</vt:lpstr>
      <vt:lpstr>'8049'!Área_de_impresión</vt:lpstr>
      <vt:lpstr>'8050'!Área_de_impresión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Marlin Lionice Chalas Mateo</cp:lastModifiedBy>
  <cp:revision/>
  <cp:lastPrinted>2026-04-13T19:32:08Z</cp:lastPrinted>
  <dcterms:created xsi:type="dcterms:W3CDTF">2021-03-22T15:50:10Z</dcterms:created>
  <dcterms:modified xsi:type="dcterms:W3CDTF">2026-04-15T15:36:27Z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