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8_{13A93587-72FB-4BCE-9B73-36F5C02C672C}" xr6:coauthVersionLast="47" xr6:coauthVersionMax="47" xr10:uidLastSave="{00000000-0000-0000-0000-000000000000}"/>
  <bookViews>
    <workbookView xWindow="-28920" yWindow="5265" windowWidth="29040" windowHeight="15720" xr2:uid="{9DAF2BDD-E6D5-42B6-9C6B-CC56A9656FB5}"/>
  </bookViews>
  <sheets>
    <sheet name="Ejecución mensual" sheetId="1" r:id="rId1"/>
  </sheets>
  <externalReferences>
    <externalReference r:id="rId2"/>
  </externalReference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1" l="1"/>
  <c r="A80" i="1"/>
  <c r="R79" i="1"/>
  <c r="R78" i="1"/>
  <c r="G78" i="1"/>
  <c r="F78" i="1"/>
  <c r="A78" i="1"/>
  <c r="R77" i="1"/>
  <c r="P77" i="1"/>
  <c r="O77" i="1"/>
  <c r="O79" i="1" s="1"/>
  <c r="N77" i="1"/>
  <c r="N79" i="1" s="1"/>
  <c r="M77" i="1"/>
  <c r="M79" i="1" s="1"/>
  <c r="L77" i="1"/>
  <c r="L79" i="1" s="1"/>
  <c r="K77" i="1"/>
  <c r="J77" i="1"/>
  <c r="I77" i="1"/>
  <c r="G77" i="1"/>
  <c r="F77" i="1"/>
  <c r="R76" i="1"/>
  <c r="H76" i="1"/>
  <c r="G76" i="1"/>
  <c r="F76" i="1"/>
  <c r="F74" i="1" s="1"/>
  <c r="E76" i="1"/>
  <c r="E74" i="1" s="1"/>
  <c r="C76" i="1"/>
  <c r="A76" i="1"/>
  <c r="R75" i="1"/>
  <c r="G75" i="1"/>
  <c r="E75" i="1"/>
  <c r="A75" i="1"/>
  <c r="F75" i="1" s="1"/>
  <c r="R74" i="1"/>
  <c r="P74" i="1"/>
  <c r="O74" i="1"/>
  <c r="N74" i="1"/>
  <c r="M74" i="1"/>
  <c r="L74" i="1"/>
  <c r="K74" i="1"/>
  <c r="J74" i="1"/>
  <c r="I74" i="1"/>
  <c r="I79" i="1" s="1"/>
  <c r="R73" i="1"/>
  <c r="G73" i="1"/>
  <c r="C73" i="1"/>
  <c r="A73" i="1"/>
  <c r="R72" i="1"/>
  <c r="A72" i="1"/>
  <c r="R71" i="1"/>
  <c r="P71" i="1"/>
  <c r="O71" i="1"/>
  <c r="N71" i="1"/>
  <c r="M71" i="1"/>
  <c r="L71" i="1"/>
  <c r="K71" i="1"/>
  <c r="K79" i="1" s="1"/>
  <c r="J71" i="1"/>
  <c r="I71" i="1"/>
  <c r="R70" i="1"/>
  <c r="R69" i="1"/>
  <c r="R68" i="1"/>
  <c r="A68" i="1"/>
  <c r="R67" i="1"/>
  <c r="A67" i="1"/>
  <c r="R66" i="1"/>
  <c r="A66" i="1"/>
  <c r="R65" i="1"/>
  <c r="P65" i="1"/>
  <c r="O65" i="1"/>
  <c r="R64" i="1"/>
  <c r="A64" i="1"/>
  <c r="R63" i="1"/>
  <c r="A63" i="1"/>
  <c r="R62" i="1"/>
  <c r="P62" i="1"/>
  <c r="O62" i="1"/>
  <c r="R61" i="1"/>
  <c r="A61" i="1"/>
  <c r="R60" i="1"/>
  <c r="A60" i="1"/>
  <c r="R59" i="1"/>
  <c r="P59" i="1"/>
  <c r="O59" i="1"/>
  <c r="R58" i="1"/>
  <c r="A58" i="1"/>
  <c r="R57" i="1"/>
  <c r="A57" i="1"/>
  <c r="R56" i="1"/>
  <c r="A56" i="1"/>
  <c r="R55" i="1"/>
  <c r="A55" i="1"/>
  <c r="R54" i="1"/>
  <c r="A54" i="1"/>
  <c r="R53" i="1"/>
  <c r="A53" i="1"/>
  <c r="R52" i="1"/>
  <c r="A52" i="1"/>
  <c r="R51" i="1"/>
  <c r="A51" i="1"/>
  <c r="R50" i="1"/>
  <c r="P50" i="1"/>
  <c r="O50" i="1"/>
  <c r="R49" i="1"/>
  <c r="A49" i="1"/>
  <c r="R48" i="1"/>
  <c r="A48" i="1"/>
  <c r="R47" i="1"/>
  <c r="A47" i="1"/>
  <c r="R46" i="1"/>
  <c r="A46" i="1"/>
  <c r="R45" i="1"/>
  <c r="A45" i="1"/>
  <c r="R44" i="1"/>
  <c r="A44" i="1"/>
  <c r="R43" i="1"/>
  <c r="A43" i="1"/>
  <c r="R42" i="1"/>
  <c r="P42" i="1"/>
  <c r="O42" i="1"/>
  <c r="R41" i="1"/>
  <c r="Q41" i="1"/>
  <c r="A41" i="1"/>
  <c r="R40" i="1"/>
  <c r="A40" i="1"/>
  <c r="R39" i="1"/>
  <c r="A39" i="1"/>
  <c r="R38" i="1"/>
  <c r="A38" i="1"/>
  <c r="R37" i="1"/>
  <c r="A37" i="1"/>
  <c r="R36" i="1"/>
  <c r="A36" i="1"/>
  <c r="R35" i="1"/>
  <c r="A35" i="1"/>
  <c r="R34" i="1"/>
  <c r="P34" i="1"/>
  <c r="P69" i="1" s="1"/>
  <c r="P81" i="1" s="1"/>
  <c r="O34" i="1"/>
  <c r="D69" i="1"/>
  <c r="D81" i="1" s="1"/>
  <c r="C69" i="1"/>
  <c r="C81" i="1" s="1"/>
  <c r="R33" i="1"/>
  <c r="A33" i="1"/>
  <c r="R32" i="1"/>
  <c r="Q32" i="1"/>
  <c r="A32" i="1"/>
  <c r="R31" i="1"/>
  <c r="A31" i="1"/>
  <c r="R30" i="1"/>
  <c r="A30" i="1"/>
  <c r="R29" i="1"/>
  <c r="A29" i="1"/>
  <c r="R28" i="1"/>
  <c r="A28" i="1"/>
  <c r="R27" i="1"/>
  <c r="A27" i="1"/>
  <c r="R26" i="1"/>
  <c r="A26" i="1"/>
  <c r="R25" i="1"/>
  <c r="P25" i="1"/>
  <c r="O25" i="1"/>
  <c r="R24" i="1"/>
  <c r="A24" i="1"/>
  <c r="R23" i="1"/>
  <c r="Q23" i="1"/>
  <c r="A23" i="1"/>
  <c r="R22" i="1"/>
  <c r="A22" i="1"/>
  <c r="R21" i="1"/>
  <c r="A21" i="1"/>
  <c r="R20" i="1"/>
  <c r="A20" i="1"/>
  <c r="R19" i="1"/>
  <c r="A19" i="1"/>
  <c r="R18" i="1"/>
  <c r="A18" i="1"/>
  <c r="R17" i="1"/>
  <c r="A17" i="1"/>
  <c r="R16" i="1"/>
  <c r="A16" i="1"/>
  <c r="R15" i="1"/>
  <c r="P15" i="1"/>
  <c r="O15" i="1"/>
  <c r="R14" i="1"/>
  <c r="Q14" i="1"/>
  <c r="A14" i="1"/>
  <c r="R13" i="1"/>
  <c r="A13" i="1"/>
  <c r="R12" i="1"/>
  <c r="A12" i="1"/>
  <c r="R11" i="1"/>
  <c r="A11" i="1"/>
  <c r="R10" i="1"/>
  <c r="A10" i="1"/>
  <c r="P9" i="1"/>
  <c r="O9" i="1"/>
  <c r="Q74" i="1" l="1"/>
  <c r="E72" i="1"/>
  <c r="C72" i="1"/>
  <c r="H72" i="1"/>
  <c r="H71" i="1" s="1"/>
  <c r="G72" i="1"/>
  <c r="G71" i="1" s="1"/>
  <c r="F72" i="1"/>
  <c r="F71" i="1" s="1"/>
  <c r="P79" i="1"/>
  <c r="Q64" i="1"/>
  <c r="Q12" i="1"/>
  <c r="Q33" i="1"/>
  <c r="Q56" i="1"/>
  <c r="Q66" i="1"/>
  <c r="Q67" i="1"/>
  <c r="F79" i="1"/>
  <c r="Q11" i="1"/>
  <c r="Q16" i="1"/>
  <c r="Q21" i="1"/>
  <c r="Q28" i="1"/>
  <c r="Q36" i="1"/>
  <c r="O69" i="1"/>
  <c r="O81" i="1" s="1"/>
  <c r="G74" i="1"/>
  <c r="Q58" i="1"/>
  <c r="C75" i="1"/>
  <c r="C74" i="1" s="1"/>
  <c r="E78" i="1"/>
  <c r="C78" i="1"/>
  <c r="C77" i="1" s="1"/>
  <c r="C79" i="1" s="1"/>
  <c r="H73" i="1"/>
  <c r="E73" i="1"/>
  <c r="H75" i="1"/>
  <c r="H74" i="1" s="1"/>
  <c r="H78" i="1"/>
  <c r="H77" i="1" s="1"/>
  <c r="H79" i="1" s="1"/>
  <c r="J79" i="1"/>
  <c r="Q22" i="1"/>
  <c r="Q47" i="1"/>
  <c r="Q48" i="1"/>
  <c r="Q53" i="1"/>
  <c r="Q54" i="1"/>
  <c r="Q55" i="1"/>
  <c r="Q60" i="1"/>
  <c r="F73" i="1"/>
  <c r="Q49" i="1" l="1"/>
  <c r="N69" i="1"/>
  <c r="N81" i="1" s="1"/>
  <c r="Q38" i="1"/>
  <c r="M69" i="1"/>
  <c r="M81" i="1" s="1"/>
  <c r="G69" i="1"/>
  <c r="G81" i="1" s="1"/>
  <c r="E77" i="1"/>
  <c r="Q78" i="1"/>
  <c r="Q73" i="1"/>
  <c r="Q26" i="1"/>
  <c r="Q19" i="1"/>
  <c r="E71" i="1"/>
  <c r="Q71" i="1" s="1"/>
  <c r="Q72" i="1"/>
  <c r="Q68" i="1"/>
  <c r="Q20" i="1"/>
  <c r="L69" i="1"/>
  <c r="L81" i="1" s="1"/>
  <c r="Q29" i="1"/>
  <c r="J69" i="1"/>
  <c r="J81" i="1" s="1"/>
  <c r="Q46" i="1"/>
  <c r="Q65" i="1"/>
  <c r="Q61" i="1"/>
  <c r="Q24" i="1"/>
  <c r="Q10" i="1"/>
  <c r="Q57" i="1"/>
  <c r="Q44" i="1"/>
  <c r="Q39" i="1"/>
  <c r="Q40" i="1"/>
  <c r="Q13" i="1"/>
  <c r="Q18" i="1"/>
  <c r="Q51" i="1"/>
  <c r="Q63" i="1"/>
  <c r="Q62" i="1"/>
  <c r="K69" i="1"/>
  <c r="K81" i="1" s="1"/>
  <c r="Q17" i="1"/>
  <c r="Q30" i="1"/>
  <c r="Q27" i="1"/>
  <c r="Q45" i="1"/>
  <c r="Q42" i="1"/>
  <c r="Q43" i="1"/>
  <c r="G79" i="1"/>
  <c r="Q31" i="1"/>
  <c r="Q37" i="1"/>
  <c r="I69" i="1"/>
  <c r="I81" i="1" s="1"/>
  <c r="Q35" i="1"/>
  <c r="H69" i="1"/>
  <c r="H81" i="1" s="1"/>
  <c r="Q52" i="1"/>
  <c r="Q15" i="1"/>
  <c r="Q34" i="1" l="1"/>
  <c r="Q9" i="1"/>
  <c r="Q25" i="1"/>
  <c r="E69" i="1"/>
  <c r="Q59" i="1"/>
  <c r="F69" i="1"/>
  <c r="F81" i="1" s="1"/>
  <c r="Q77" i="1"/>
  <c r="E79" i="1"/>
  <c r="Q79" i="1" s="1"/>
  <c r="Q50" i="1"/>
  <c r="Q69" i="1" l="1"/>
  <c r="E81" i="1"/>
  <c r="Q81" i="1" s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<sst xmlns="http://schemas.openxmlformats.org/spreadsheetml/2006/main" count="103" uniqueCount="103">
  <si>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</si>
  <si>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2025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</si>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</sst>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9" fontId="0" fillId="0" borderId="0" xfId="4" applyFont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3" fontId="0" fillId="0" borderId="0" xfId="4" applyNumberFormat="1" applyFont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9" fontId="2" fillId="0" borderId="0" xfId="2" applyNumberFormat="1" applyAlignment="1">
      <alignment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0" fontId="15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5" fillId="0" borderId="6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43" fontId="15" fillId="0" borderId="0" xfId="1" applyFont="1" applyAlignment="1">
      <alignment vertical="center"/>
    </xf>
    <xf numFmtId="43" fontId="15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43" fontId="2" fillId="0" borderId="0" xfId="2" applyNumberFormat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32E4C6FA-B4B6-48ED-BB32-061FF7567CB3}"/>
    <cellStyle name="Normal" xfId="0" builtinId="0"/>
    <cellStyle name="Normal 2" xfId="2" xr:uid="{5220110C-76D1-4B5A-AAC9-51C44519341B}"/>
    <cellStyle name="Porcentaje 2" xfId="4" xr:uid="{5B5195EC-3948-4E0A-A817-CDB53AF32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E9D3BB65-182F-467A-B157-3575343F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-my.sharepoint.com/personal/jhonatan_crisostomo_mem_gob_do/Documents/Ejecucion%20mensual/Ejecucion%20Mensual%202025.xlsx" TargetMode="External"/><Relationship Id="rId1" Type="http://schemas.openxmlformats.org/officeDocument/2006/relationships/externalLinkPath" Target="https://memgobdo-my.sharepoint.com/personal/jhonatan_crisostomo_mem_gob_do/Documents/Ejecucion%20mensual/Ejecucion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mensual"/>
      <sheetName val="Comparación"/>
      <sheetName val="Comparación (2)"/>
      <sheetName val="Productos"/>
      <sheetName val="Hoja2"/>
      <sheetName val="Productos (2)"/>
      <sheetName val="Compras"/>
      <sheetName val="MATRIZ Gasto"/>
      <sheetName val="Hoja1"/>
      <sheetName val="AuxiliarDeProg"/>
      <sheetName val="CadenaFirmasLib"/>
      <sheetName val="CargasFijas"/>
      <sheetName val="FuenteDeFin"/>
      <sheetName val="ObjetoDelGasto"/>
      <sheetName val="PerfilesFirmas"/>
      <sheetName val="TipoDeProg"/>
      <sheetName val="Ubicacion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DA03-620A-4DDF-A9D5-A298ABB2A8B7}">
  <sheetPr>
    <pageSetUpPr fitToPage="1"/>
  </sheetPr>
  <dimension ref="A1:AK90"/>
  <sheetViews>
    <sheetView showGridLines="0" tabSelected="1" topLeftCell="B1" zoomScale="92" zoomScaleNormal="92" zoomScaleSheetLayoutView="100" workbookViewId="0">
      <selection activeCell="C9" sqref="C9:N68"/>
    </sheetView>
  </sheetViews>
  <sheetFormatPr baseColWidth="10" defaultColWidth="9.140625" defaultRowHeight="15" x14ac:dyDescent="0.25"/>
  <cols>
    <col min="1" max="1" width="20.140625" style="1" hidden="1" customWidth="1"/>
    <col min="2" max="2" width="52.28515625" style="7" bestFit="1" customWidth="1"/>
    <col min="3" max="3" width="18.570312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6.140625" style="8" bestFit="1" customWidth="1"/>
    <col min="17" max="17" width="18.7109375" style="11" customWidth="1"/>
    <col min="18" max="25" width="17.7109375" style="1" customWidth="1"/>
    <col min="26" max="26" width="16.28515625" style="1" bestFit="1" customWidth="1"/>
    <col min="27" max="27" width="16.28515625" style="1" customWidth="1"/>
    <col min="28" max="28" width="18.140625" style="1" bestFit="1" customWidth="1"/>
    <col min="29" max="29" width="15" style="1" customWidth="1"/>
    <col min="30" max="30" width="16" style="1" customWidth="1"/>
    <col min="31" max="31" width="15" style="1" customWidth="1"/>
    <col min="32" max="32" width="18" style="1" bestFit="1" customWidth="1"/>
    <col min="33" max="33" width="15" style="1" customWidth="1"/>
    <col min="34" max="35" width="16" style="1" customWidth="1"/>
    <col min="36" max="36" width="15.140625" style="1" bestFit="1" customWidth="1"/>
    <col min="37" max="37" width="18.85546875" style="8" customWidth="1"/>
    <col min="38" max="38" width="17.85546875" style="1" bestFit="1" customWidth="1"/>
    <col min="39" max="279" width="9.140625" style="1"/>
    <col min="280" max="280" width="79.28515625" style="1" bestFit="1" customWidth="1"/>
    <col min="281" max="281" width="20.140625" style="1" customWidth="1"/>
    <col min="282" max="282" width="20.5703125" style="1" customWidth="1"/>
    <col min="283" max="283" width="17.28515625" style="1" customWidth="1"/>
    <col min="284" max="286" width="15" style="1" bestFit="1" customWidth="1"/>
    <col min="287" max="287" width="16" style="1" bestFit="1" customWidth="1"/>
    <col min="288" max="290" width="15" style="1" bestFit="1" customWidth="1"/>
    <col min="291" max="292" width="16" style="1" bestFit="1" customWidth="1"/>
    <col min="293" max="293" width="18.85546875" style="1" customWidth="1"/>
    <col min="294" max="294" width="17.85546875" style="1" bestFit="1" customWidth="1"/>
    <col min="295" max="535" width="9.140625" style="1"/>
    <col min="536" max="536" width="79.28515625" style="1" bestFit="1" customWidth="1"/>
    <col min="537" max="537" width="20.140625" style="1" customWidth="1"/>
    <col min="538" max="538" width="20.5703125" style="1" customWidth="1"/>
    <col min="539" max="539" width="17.28515625" style="1" customWidth="1"/>
    <col min="540" max="542" width="15" style="1" bestFit="1" customWidth="1"/>
    <col min="543" max="543" width="16" style="1" bestFit="1" customWidth="1"/>
    <col min="544" max="546" width="15" style="1" bestFit="1" customWidth="1"/>
    <col min="547" max="548" width="16" style="1" bestFit="1" customWidth="1"/>
    <col min="549" max="549" width="18.85546875" style="1" customWidth="1"/>
    <col min="550" max="550" width="17.85546875" style="1" bestFit="1" customWidth="1"/>
    <col min="551" max="791" width="9.140625" style="1"/>
    <col min="792" max="792" width="79.28515625" style="1" bestFit="1" customWidth="1"/>
    <col min="793" max="793" width="20.140625" style="1" customWidth="1"/>
    <col min="794" max="794" width="20.5703125" style="1" customWidth="1"/>
    <col min="795" max="795" width="17.28515625" style="1" customWidth="1"/>
    <col min="796" max="798" width="15" style="1" bestFit="1" customWidth="1"/>
    <col min="799" max="799" width="16" style="1" bestFit="1" customWidth="1"/>
    <col min="800" max="802" width="15" style="1" bestFit="1" customWidth="1"/>
    <col min="803" max="804" width="16" style="1" bestFit="1" customWidth="1"/>
    <col min="805" max="805" width="18.85546875" style="1" customWidth="1"/>
    <col min="806" max="806" width="17.85546875" style="1" bestFit="1" customWidth="1"/>
    <col min="807" max="1047" width="9.140625" style="1"/>
    <col min="1048" max="1048" width="79.28515625" style="1" bestFit="1" customWidth="1"/>
    <col min="1049" max="1049" width="20.140625" style="1" customWidth="1"/>
    <col min="1050" max="1050" width="20.5703125" style="1" customWidth="1"/>
    <col min="1051" max="1051" width="17.28515625" style="1" customWidth="1"/>
    <col min="1052" max="1054" width="15" style="1" bestFit="1" customWidth="1"/>
    <col min="1055" max="1055" width="16" style="1" bestFit="1" customWidth="1"/>
    <col min="1056" max="1058" width="15" style="1" bestFit="1" customWidth="1"/>
    <col min="1059" max="1060" width="16" style="1" bestFit="1" customWidth="1"/>
    <col min="1061" max="1061" width="18.85546875" style="1" customWidth="1"/>
    <col min="1062" max="1062" width="17.85546875" style="1" bestFit="1" customWidth="1"/>
    <col min="1063" max="1303" width="9.140625" style="1"/>
    <col min="1304" max="1304" width="79.28515625" style="1" bestFit="1" customWidth="1"/>
    <col min="1305" max="1305" width="20.140625" style="1" customWidth="1"/>
    <col min="1306" max="1306" width="20.5703125" style="1" customWidth="1"/>
    <col min="1307" max="1307" width="17.28515625" style="1" customWidth="1"/>
    <col min="1308" max="1310" width="15" style="1" bestFit="1" customWidth="1"/>
    <col min="1311" max="1311" width="16" style="1" bestFit="1" customWidth="1"/>
    <col min="1312" max="1314" width="15" style="1" bestFit="1" customWidth="1"/>
    <col min="1315" max="1316" width="16" style="1" bestFit="1" customWidth="1"/>
    <col min="1317" max="1317" width="18.85546875" style="1" customWidth="1"/>
    <col min="1318" max="1318" width="17.85546875" style="1" bestFit="1" customWidth="1"/>
    <col min="1319" max="1559" width="9.140625" style="1"/>
    <col min="1560" max="1560" width="79.28515625" style="1" bestFit="1" customWidth="1"/>
    <col min="1561" max="1561" width="20.140625" style="1" customWidth="1"/>
    <col min="1562" max="1562" width="20.5703125" style="1" customWidth="1"/>
    <col min="1563" max="1563" width="17.28515625" style="1" customWidth="1"/>
    <col min="1564" max="1566" width="15" style="1" bestFit="1" customWidth="1"/>
    <col min="1567" max="1567" width="16" style="1" bestFit="1" customWidth="1"/>
    <col min="1568" max="1570" width="15" style="1" bestFit="1" customWidth="1"/>
    <col min="1571" max="1572" width="16" style="1" bestFit="1" customWidth="1"/>
    <col min="1573" max="1573" width="18.85546875" style="1" customWidth="1"/>
    <col min="1574" max="1574" width="17.85546875" style="1" bestFit="1" customWidth="1"/>
    <col min="1575" max="1815" width="9.140625" style="1"/>
    <col min="1816" max="1816" width="79.28515625" style="1" bestFit="1" customWidth="1"/>
    <col min="1817" max="1817" width="20.140625" style="1" customWidth="1"/>
    <col min="1818" max="1818" width="20.5703125" style="1" customWidth="1"/>
    <col min="1819" max="1819" width="17.28515625" style="1" customWidth="1"/>
    <col min="1820" max="1822" width="15" style="1" bestFit="1" customWidth="1"/>
    <col min="1823" max="1823" width="16" style="1" bestFit="1" customWidth="1"/>
    <col min="1824" max="1826" width="15" style="1" bestFit="1" customWidth="1"/>
    <col min="1827" max="1828" width="16" style="1" bestFit="1" customWidth="1"/>
    <col min="1829" max="1829" width="18.85546875" style="1" customWidth="1"/>
    <col min="1830" max="1830" width="17.85546875" style="1" bestFit="1" customWidth="1"/>
    <col min="1831" max="2071" width="9.140625" style="1"/>
    <col min="2072" max="2072" width="79.28515625" style="1" bestFit="1" customWidth="1"/>
    <col min="2073" max="2073" width="20.140625" style="1" customWidth="1"/>
    <col min="2074" max="2074" width="20.5703125" style="1" customWidth="1"/>
    <col min="2075" max="2075" width="17.28515625" style="1" customWidth="1"/>
    <col min="2076" max="2078" width="15" style="1" bestFit="1" customWidth="1"/>
    <col min="2079" max="2079" width="16" style="1" bestFit="1" customWidth="1"/>
    <col min="2080" max="2082" width="15" style="1" bestFit="1" customWidth="1"/>
    <col min="2083" max="2084" width="16" style="1" bestFit="1" customWidth="1"/>
    <col min="2085" max="2085" width="18.85546875" style="1" customWidth="1"/>
    <col min="2086" max="2086" width="17.85546875" style="1" bestFit="1" customWidth="1"/>
    <col min="2087" max="2327" width="9.140625" style="1"/>
    <col min="2328" max="2328" width="79.28515625" style="1" bestFit="1" customWidth="1"/>
    <col min="2329" max="2329" width="20.140625" style="1" customWidth="1"/>
    <col min="2330" max="2330" width="20.5703125" style="1" customWidth="1"/>
    <col min="2331" max="2331" width="17.28515625" style="1" customWidth="1"/>
    <col min="2332" max="2334" width="15" style="1" bestFit="1" customWidth="1"/>
    <col min="2335" max="2335" width="16" style="1" bestFit="1" customWidth="1"/>
    <col min="2336" max="2338" width="15" style="1" bestFit="1" customWidth="1"/>
    <col min="2339" max="2340" width="16" style="1" bestFit="1" customWidth="1"/>
    <col min="2341" max="2341" width="18.85546875" style="1" customWidth="1"/>
    <col min="2342" max="2342" width="17.85546875" style="1" bestFit="1" customWidth="1"/>
    <col min="2343" max="2583" width="9.140625" style="1"/>
    <col min="2584" max="2584" width="79.28515625" style="1" bestFit="1" customWidth="1"/>
    <col min="2585" max="2585" width="20.140625" style="1" customWidth="1"/>
    <col min="2586" max="2586" width="20.5703125" style="1" customWidth="1"/>
    <col min="2587" max="2587" width="17.28515625" style="1" customWidth="1"/>
    <col min="2588" max="2590" width="15" style="1" bestFit="1" customWidth="1"/>
    <col min="2591" max="2591" width="16" style="1" bestFit="1" customWidth="1"/>
    <col min="2592" max="2594" width="15" style="1" bestFit="1" customWidth="1"/>
    <col min="2595" max="2596" width="16" style="1" bestFit="1" customWidth="1"/>
    <col min="2597" max="2597" width="18.85546875" style="1" customWidth="1"/>
    <col min="2598" max="2598" width="17.85546875" style="1" bestFit="1" customWidth="1"/>
    <col min="2599" max="2839" width="9.140625" style="1"/>
    <col min="2840" max="2840" width="79.28515625" style="1" bestFit="1" customWidth="1"/>
    <col min="2841" max="2841" width="20.140625" style="1" customWidth="1"/>
    <col min="2842" max="2842" width="20.5703125" style="1" customWidth="1"/>
    <col min="2843" max="2843" width="17.28515625" style="1" customWidth="1"/>
    <col min="2844" max="2846" width="15" style="1" bestFit="1" customWidth="1"/>
    <col min="2847" max="2847" width="16" style="1" bestFit="1" customWidth="1"/>
    <col min="2848" max="2850" width="15" style="1" bestFit="1" customWidth="1"/>
    <col min="2851" max="2852" width="16" style="1" bestFit="1" customWidth="1"/>
    <col min="2853" max="2853" width="18.85546875" style="1" customWidth="1"/>
    <col min="2854" max="2854" width="17.85546875" style="1" bestFit="1" customWidth="1"/>
    <col min="2855" max="3095" width="9.140625" style="1"/>
    <col min="3096" max="3096" width="79.28515625" style="1" bestFit="1" customWidth="1"/>
    <col min="3097" max="3097" width="20.140625" style="1" customWidth="1"/>
    <col min="3098" max="3098" width="20.5703125" style="1" customWidth="1"/>
    <col min="3099" max="3099" width="17.28515625" style="1" customWidth="1"/>
    <col min="3100" max="3102" width="15" style="1" bestFit="1" customWidth="1"/>
    <col min="3103" max="3103" width="16" style="1" bestFit="1" customWidth="1"/>
    <col min="3104" max="3106" width="15" style="1" bestFit="1" customWidth="1"/>
    <col min="3107" max="3108" width="16" style="1" bestFit="1" customWidth="1"/>
    <col min="3109" max="3109" width="18.85546875" style="1" customWidth="1"/>
    <col min="3110" max="3110" width="17.85546875" style="1" bestFit="1" customWidth="1"/>
    <col min="3111" max="3351" width="9.140625" style="1"/>
    <col min="3352" max="3352" width="79.28515625" style="1" bestFit="1" customWidth="1"/>
    <col min="3353" max="3353" width="20.140625" style="1" customWidth="1"/>
    <col min="3354" max="3354" width="20.5703125" style="1" customWidth="1"/>
    <col min="3355" max="3355" width="17.28515625" style="1" customWidth="1"/>
    <col min="3356" max="3358" width="15" style="1" bestFit="1" customWidth="1"/>
    <col min="3359" max="3359" width="16" style="1" bestFit="1" customWidth="1"/>
    <col min="3360" max="3362" width="15" style="1" bestFit="1" customWidth="1"/>
    <col min="3363" max="3364" width="16" style="1" bestFit="1" customWidth="1"/>
    <col min="3365" max="3365" width="18.85546875" style="1" customWidth="1"/>
    <col min="3366" max="3366" width="17.85546875" style="1" bestFit="1" customWidth="1"/>
    <col min="3367" max="3607" width="9.140625" style="1"/>
    <col min="3608" max="3608" width="79.28515625" style="1" bestFit="1" customWidth="1"/>
    <col min="3609" max="3609" width="20.140625" style="1" customWidth="1"/>
    <col min="3610" max="3610" width="20.5703125" style="1" customWidth="1"/>
    <col min="3611" max="3611" width="17.28515625" style="1" customWidth="1"/>
    <col min="3612" max="3614" width="15" style="1" bestFit="1" customWidth="1"/>
    <col min="3615" max="3615" width="16" style="1" bestFit="1" customWidth="1"/>
    <col min="3616" max="3618" width="15" style="1" bestFit="1" customWidth="1"/>
    <col min="3619" max="3620" width="16" style="1" bestFit="1" customWidth="1"/>
    <col min="3621" max="3621" width="18.85546875" style="1" customWidth="1"/>
    <col min="3622" max="3622" width="17.85546875" style="1" bestFit="1" customWidth="1"/>
    <col min="3623" max="3863" width="9.140625" style="1"/>
    <col min="3864" max="3864" width="79.28515625" style="1" bestFit="1" customWidth="1"/>
    <col min="3865" max="3865" width="20.140625" style="1" customWidth="1"/>
    <col min="3866" max="3866" width="20.5703125" style="1" customWidth="1"/>
    <col min="3867" max="3867" width="17.28515625" style="1" customWidth="1"/>
    <col min="3868" max="3870" width="15" style="1" bestFit="1" customWidth="1"/>
    <col min="3871" max="3871" width="16" style="1" bestFit="1" customWidth="1"/>
    <col min="3872" max="3874" width="15" style="1" bestFit="1" customWidth="1"/>
    <col min="3875" max="3876" width="16" style="1" bestFit="1" customWidth="1"/>
    <col min="3877" max="3877" width="18.85546875" style="1" customWidth="1"/>
    <col min="3878" max="3878" width="17.85546875" style="1" bestFit="1" customWidth="1"/>
    <col min="3879" max="4119" width="9.140625" style="1"/>
    <col min="4120" max="4120" width="79.28515625" style="1" bestFit="1" customWidth="1"/>
    <col min="4121" max="4121" width="20.140625" style="1" customWidth="1"/>
    <col min="4122" max="4122" width="20.5703125" style="1" customWidth="1"/>
    <col min="4123" max="4123" width="17.28515625" style="1" customWidth="1"/>
    <col min="4124" max="4126" width="15" style="1" bestFit="1" customWidth="1"/>
    <col min="4127" max="4127" width="16" style="1" bestFit="1" customWidth="1"/>
    <col min="4128" max="4130" width="15" style="1" bestFit="1" customWidth="1"/>
    <col min="4131" max="4132" width="16" style="1" bestFit="1" customWidth="1"/>
    <col min="4133" max="4133" width="18.85546875" style="1" customWidth="1"/>
    <col min="4134" max="4134" width="17.85546875" style="1" bestFit="1" customWidth="1"/>
    <col min="4135" max="4375" width="9.140625" style="1"/>
    <col min="4376" max="4376" width="79.28515625" style="1" bestFit="1" customWidth="1"/>
    <col min="4377" max="4377" width="20.140625" style="1" customWidth="1"/>
    <col min="4378" max="4378" width="20.5703125" style="1" customWidth="1"/>
    <col min="4379" max="4379" width="17.28515625" style="1" customWidth="1"/>
    <col min="4380" max="4382" width="15" style="1" bestFit="1" customWidth="1"/>
    <col min="4383" max="4383" width="16" style="1" bestFit="1" customWidth="1"/>
    <col min="4384" max="4386" width="15" style="1" bestFit="1" customWidth="1"/>
    <col min="4387" max="4388" width="16" style="1" bestFit="1" customWidth="1"/>
    <col min="4389" max="4389" width="18.85546875" style="1" customWidth="1"/>
    <col min="4390" max="4390" width="17.85546875" style="1" bestFit="1" customWidth="1"/>
    <col min="4391" max="4631" width="9.140625" style="1"/>
    <col min="4632" max="4632" width="79.28515625" style="1" bestFit="1" customWidth="1"/>
    <col min="4633" max="4633" width="20.140625" style="1" customWidth="1"/>
    <col min="4634" max="4634" width="20.5703125" style="1" customWidth="1"/>
    <col min="4635" max="4635" width="17.28515625" style="1" customWidth="1"/>
    <col min="4636" max="4638" width="15" style="1" bestFit="1" customWidth="1"/>
    <col min="4639" max="4639" width="16" style="1" bestFit="1" customWidth="1"/>
    <col min="4640" max="4642" width="15" style="1" bestFit="1" customWidth="1"/>
    <col min="4643" max="4644" width="16" style="1" bestFit="1" customWidth="1"/>
    <col min="4645" max="4645" width="18.85546875" style="1" customWidth="1"/>
    <col min="4646" max="4646" width="17.85546875" style="1" bestFit="1" customWidth="1"/>
    <col min="4647" max="4887" width="9.140625" style="1"/>
    <col min="4888" max="4888" width="79.28515625" style="1" bestFit="1" customWidth="1"/>
    <col min="4889" max="4889" width="20.140625" style="1" customWidth="1"/>
    <col min="4890" max="4890" width="20.5703125" style="1" customWidth="1"/>
    <col min="4891" max="4891" width="17.28515625" style="1" customWidth="1"/>
    <col min="4892" max="4894" width="15" style="1" bestFit="1" customWidth="1"/>
    <col min="4895" max="4895" width="16" style="1" bestFit="1" customWidth="1"/>
    <col min="4896" max="4898" width="15" style="1" bestFit="1" customWidth="1"/>
    <col min="4899" max="4900" width="16" style="1" bestFit="1" customWidth="1"/>
    <col min="4901" max="4901" width="18.85546875" style="1" customWidth="1"/>
    <col min="4902" max="4902" width="17.85546875" style="1" bestFit="1" customWidth="1"/>
    <col min="4903" max="5143" width="9.140625" style="1"/>
    <col min="5144" max="5144" width="79.28515625" style="1" bestFit="1" customWidth="1"/>
    <col min="5145" max="5145" width="20.140625" style="1" customWidth="1"/>
    <col min="5146" max="5146" width="20.5703125" style="1" customWidth="1"/>
    <col min="5147" max="5147" width="17.28515625" style="1" customWidth="1"/>
    <col min="5148" max="5150" width="15" style="1" bestFit="1" customWidth="1"/>
    <col min="5151" max="5151" width="16" style="1" bestFit="1" customWidth="1"/>
    <col min="5152" max="5154" width="15" style="1" bestFit="1" customWidth="1"/>
    <col min="5155" max="5156" width="16" style="1" bestFit="1" customWidth="1"/>
    <col min="5157" max="5157" width="18.85546875" style="1" customWidth="1"/>
    <col min="5158" max="5158" width="17.85546875" style="1" bestFit="1" customWidth="1"/>
    <col min="5159" max="5399" width="9.140625" style="1"/>
    <col min="5400" max="5400" width="79.28515625" style="1" bestFit="1" customWidth="1"/>
    <col min="5401" max="5401" width="20.140625" style="1" customWidth="1"/>
    <col min="5402" max="5402" width="20.5703125" style="1" customWidth="1"/>
    <col min="5403" max="5403" width="17.28515625" style="1" customWidth="1"/>
    <col min="5404" max="5406" width="15" style="1" bestFit="1" customWidth="1"/>
    <col min="5407" max="5407" width="16" style="1" bestFit="1" customWidth="1"/>
    <col min="5408" max="5410" width="15" style="1" bestFit="1" customWidth="1"/>
    <col min="5411" max="5412" width="16" style="1" bestFit="1" customWidth="1"/>
    <col min="5413" max="5413" width="18.85546875" style="1" customWidth="1"/>
    <col min="5414" max="5414" width="17.85546875" style="1" bestFit="1" customWidth="1"/>
    <col min="5415" max="5655" width="9.140625" style="1"/>
    <col min="5656" max="5656" width="79.28515625" style="1" bestFit="1" customWidth="1"/>
    <col min="5657" max="5657" width="20.140625" style="1" customWidth="1"/>
    <col min="5658" max="5658" width="20.5703125" style="1" customWidth="1"/>
    <col min="5659" max="5659" width="17.28515625" style="1" customWidth="1"/>
    <col min="5660" max="5662" width="15" style="1" bestFit="1" customWidth="1"/>
    <col min="5663" max="5663" width="16" style="1" bestFit="1" customWidth="1"/>
    <col min="5664" max="5666" width="15" style="1" bestFit="1" customWidth="1"/>
    <col min="5667" max="5668" width="16" style="1" bestFit="1" customWidth="1"/>
    <col min="5669" max="5669" width="18.85546875" style="1" customWidth="1"/>
    <col min="5670" max="5670" width="17.85546875" style="1" bestFit="1" customWidth="1"/>
    <col min="5671" max="5911" width="9.140625" style="1"/>
    <col min="5912" max="5912" width="79.28515625" style="1" bestFit="1" customWidth="1"/>
    <col min="5913" max="5913" width="20.140625" style="1" customWidth="1"/>
    <col min="5914" max="5914" width="20.5703125" style="1" customWidth="1"/>
    <col min="5915" max="5915" width="17.28515625" style="1" customWidth="1"/>
    <col min="5916" max="5918" width="15" style="1" bestFit="1" customWidth="1"/>
    <col min="5919" max="5919" width="16" style="1" bestFit="1" customWidth="1"/>
    <col min="5920" max="5922" width="15" style="1" bestFit="1" customWidth="1"/>
    <col min="5923" max="5924" width="16" style="1" bestFit="1" customWidth="1"/>
    <col min="5925" max="5925" width="18.85546875" style="1" customWidth="1"/>
    <col min="5926" max="5926" width="17.85546875" style="1" bestFit="1" customWidth="1"/>
    <col min="5927" max="6167" width="9.140625" style="1"/>
    <col min="6168" max="6168" width="79.28515625" style="1" bestFit="1" customWidth="1"/>
    <col min="6169" max="6169" width="20.140625" style="1" customWidth="1"/>
    <col min="6170" max="6170" width="20.5703125" style="1" customWidth="1"/>
    <col min="6171" max="6171" width="17.28515625" style="1" customWidth="1"/>
    <col min="6172" max="6174" width="15" style="1" bestFit="1" customWidth="1"/>
    <col min="6175" max="6175" width="16" style="1" bestFit="1" customWidth="1"/>
    <col min="6176" max="6178" width="15" style="1" bestFit="1" customWidth="1"/>
    <col min="6179" max="6180" width="16" style="1" bestFit="1" customWidth="1"/>
    <col min="6181" max="6181" width="18.85546875" style="1" customWidth="1"/>
    <col min="6182" max="6182" width="17.85546875" style="1" bestFit="1" customWidth="1"/>
    <col min="6183" max="6423" width="9.140625" style="1"/>
    <col min="6424" max="6424" width="79.28515625" style="1" bestFit="1" customWidth="1"/>
    <col min="6425" max="6425" width="20.140625" style="1" customWidth="1"/>
    <col min="6426" max="6426" width="20.5703125" style="1" customWidth="1"/>
    <col min="6427" max="6427" width="17.28515625" style="1" customWidth="1"/>
    <col min="6428" max="6430" width="15" style="1" bestFit="1" customWidth="1"/>
    <col min="6431" max="6431" width="16" style="1" bestFit="1" customWidth="1"/>
    <col min="6432" max="6434" width="15" style="1" bestFit="1" customWidth="1"/>
    <col min="6435" max="6436" width="16" style="1" bestFit="1" customWidth="1"/>
    <col min="6437" max="6437" width="18.85546875" style="1" customWidth="1"/>
    <col min="6438" max="6438" width="17.85546875" style="1" bestFit="1" customWidth="1"/>
    <col min="6439" max="6679" width="9.140625" style="1"/>
    <col min="6680" max="6680" width="79.28515625" style="1" bestFit="1" customWidth="1"/>
    <col min="6681" max="6681" width="20.140625" style="1" customWidth="1"/>
    <col min="6682" max="6682" width="20.5703125" style="1" customWidth="1"/>
    <col min="6683" max="6683" width="17.28515625" style="1" customWidth="1"/>
    <col min="6684" max="6686" width="15" style="1" bestFit="1" customWidth="1"/>
    <col min="6687" max="6687" width="16" style="1" bestFit="1" customWidth="1"/>
    <col min="6688" max="6690" width="15" style="1" bestFit="1" customWidth="1"/>
    <col min="6691" max="6692" width="16" style="1" bestFit="1" customWidth="1"/>
    <col min="6693" max="6693" width="18.85546875" style="1" customWidth="1"/>
    <col min="6694" max="6694" width="17.85546875" style="1" bestFit="1" customWidth="1"/>
    <col min="6695" max="6935" width="9.140625" style="1"/>
    <col min="6936" max="6936" width="79.28515625" style="1" bestFit="1" customWidth="1"/>
    <col min="6937" max="6937" width="20.140625" style="1" customWidth="1"/>
    <col min="6938" max="6938" width="20.5703125" style="1" customWidth="1"/>
    <col min="6939" max="6939" width="17.28515625" style="1" customWidth="1"/>
    <col min="6940" max="6942" width="15" style="1" bestFit="1" customWidth="1"/>
    <col min="6943" max="6943" width="16" style="1" bestFit="1" customWidth="1"/>
    <col min="6944" max="6946" width="15" style="1" bestFit="1" customWidth="1"/>
    <col min="6947" max="6948" width="16" style="1" bestFit="1" customWidth="1"/>
    <col min="6949" max="6949" width="18.85546875" style="1" customWidth="1"/>
    <col min="6950" max="6950" width="17.85546875" style="1" bestFit="1" customWidth="1"/>
    <col min="6951" max="7191" width="9.140625" style="1"/>
    <col min="7192" max="7192" width="79.28515625" style="1" bestFit="1" customWidth="1"/>
    <col min="7193" max="7193" width="20.140625" style="1" customWidth="1"/>
    <col min="7194" max="7194" width="20.5703125" style="1" customWidth="1"/>
    <col min="7195" max="7195" width="17.28515625" style="1" customWidth="1"/>
    <col min="7196" max="7198" width="15" style="1" bestFit="1" customWidth="1"/>
    <col min="7199" max="7199" width="16" style="1" bestFit="1" customWidth="1"/>
    <col min="7200" max="7202" width="15" style="1" bestFit="1" customWidth="1"/>
    <col min="7203" max="7204" width="16" style="1" bestFit="1" customWidth="1"/>
    <col min="7205" max="7205" width="18.85546875" style="1" customWidth="1"/>
    <col min="7206" max="7206" width="17.85546875" style="1" bestFit="1" customWidth="1"/>
    <col min="7207" max="7447" width="9.140625" style="1"/>
    <col min="7448" max="7448" width="79.28515625" style="1" bestFit="1" customWidth="1"/>
    <col min="7449" max="7449" width="20.140625" style="1" customWidth="1"/>
    <col min="7450" max="7450" width="20.5703125" style="1" customWidth="1"/>
    <col min="7451" max="7451" width="17.28515625" style="1" customWidth="1"/>
    <col min="7452" max="7454" width="15" style="1" bestFit="1" customWidth="1"/>
    <col min="7455" max="7455" width="16" style="1" bestFit="1" customWidth="1"/>
    <col min="7456" max="7458" width="15" style="1" bestFit="1" customWidth="1"/>
    <col min="7459" max="7460" width="16" style="1" bestFit="1" customWidth="1"/>
    <col min="7461" max="7461" width="18.85546875" style="1" customWidth="1"/>
    <col min="7462" max="7462" width="17.85546875" style="1" bestFit="1" customWidth="1"/>
    <col min="7463" max="7703" width="9.140625" style="1"/>
    <col min="7704" max="7704" width="79.28515625" style="1" bestFit="1" customWidth="1"/>
    <col min="7705" max="7705" width="20.140625" style="1" customWidth="1"/>
    <col min="7706" max="7706" width="20.5703125" style="1" customWidth="1"/>
    <col min="7707" max="7707" width="17.28515625" style="1" customWidth="1"/>
    <col min="7708" max="7710" width="15" style="1" bestFit="1" customWidth="1"/>
    <col min="7711" max="7711" width="16" style="1" bestFit="1" customWidth="1"/>
    <col min="7712" max="7714" width="15" style="1" bestFit="1" customWidth="1"/>
    <col min="7715" max="7716" width="16" style="1" bestFit="1" customWidth="1"/>
    <col min="7717" max="7717" width="18.85546875" style="1" customWidth="1"/>
    <col min="7718" max="7718" width="17.85546875" style="1" bestFit="1" customWidth="1"/>
    <col min="7719" max="7959" width="9.140625" style="1"/>
    <col min="7960" max="7960" width="79.28515625" style="1" bestFit="1" customWidth="1"/>
    <col min="7961" max="7961" width="20.140625" style="1" customWidth="1"/>
    <col min="7962" max="7962" width="20.5703125" style="1" customWidth="1"/>
    <col min="7963" max="7963" width="17.28515625" style="1" customWidth="1"/>
    <col min="7964" max="7966" width="15" style="1" bestFit="1" customWidth="1"/>
    <col min="7967" max="7967" width="16" style="1" bestFit="1" customWidth="1"/>
    <col min="7968" max="7970" width="15" style="1" bestFit="1" customWidth="1"/>
    <col min="7971" max="7972" width="16" style="1" bestFit="1" customWidth="1"/>
    <col min="7973" max="7973" width="18.85546875" style="1" customWidth="1"/>
    <col min="7974" max="7974" width="17.85546875" style="1" bestFit="1" customWidth="1"/>
    <col min="7975" max="8215" width="9.140625" style="1"/>
    <col min="8216" max="8216" width="79.28515625" style="1" bestFit="1" customWidth="1"/>
    <col min="8217" max="8217" width="20.140625" style="1" customWidth="1"/>
    <col min="8218" max="8218" width="20.5703125" style="1" customWidth="1"/>
    <col min="8219" max="8219" width="17.28515625" style="1" customWidth="1"/>
    <col min="8220" max="8222" width="15" style="1" bestFit="1" customWidth="1"/>
    <col min="8223" max="8223" width="16" style="1" bestFit="1" customWidth="1"/>
    <col min="8224" max="8226" width="15" style="1" bestFit="1" customWidth="1"/>
    <col min="8227" max="8228" width="16" style="1" bestFit="1" customWidth="1"/>
    <col min="8229" max="8229" width="18.85546875" style="1" customWidth="1"/>
    <col min="8230" max="8230" width="17.85546875" style="1" bestFit="1" customWidth="1"/>
    <col min="8231" max="8471" width="9.140625" style="1"/>
    <col min="8472" max="8472" width="79.28515625" style="1" bestFit="1" customWidth="1"/>
    <col min="8473" max="8473" width="20.140625" style="1" customWidth="1"/>
    <col min="8474" max="8474" width="20.5703125" style="1" customWidth="1"/>
    <col min="8475" max="8475" width="17.28515625" style="1" customWidth="1"/>
    <col min="8476" max="8478" width="15" style="1" bestFit="1" customWidth="1"/>
    <col min="8479" max="8479" width="16" style="1" bestFit="1" customWidth="1"/>
    <col min="8480" max="8482" width="15" style="1" bestFit="1" customWidth="1"/>
    <col min="8483" max="8484" width="16" style="1" bestFit="1" customWidth="1"/>
    <col min="8485" max="8485" width="18.85546875" style="1" customWidth="1"/>
    <col min="8486" max="8486" width="17.85546875" style="1" bestFit="1" customWidth="1"/>
    <col min="8487" max="8727" width="9.140625" style="1"/>
    <col min="8728" max="8728" width="79.28515625" style="1" bestFit="1" customWidth="1"/>
    <col min="8729" max="8729" width="20.140625" style="1" customWidth="1"/>
    <col min="8730" max="8730" width="20.5703125" style="1" customWidth="1"/>
    <col min="8731" max="8731" width="17.28515625" style="1" customWidth="1"/>
    <col min="8732" max="8734" width="15" style="1" bestFit="1" customWidth="1"/>
    <col min="8735" max="8735" width="16" style="1" bestFit="1" customWidth="1"/>
    <col min="8736" max="8738" width="15" style="1" bestFit="1" customWidth="1"/>
    <col min="8739" max="8740" width="16" style="1" bestFit="1" customWidth="1"/>
    <col min="8741" max="8741" width="18.85546875" style="1" customWidth="1"/>
    <col min="8742" max="8742" width="17.85546875" style="1" bestFit="1" customWidth="1"/>
    <col min="8743" max="8983" width="9.140625" style="1"/>
    <col min="8984" max="8984" width="79.28515625" style="1" bestFit="1" customWidth="1"/>
    <col min="8985" max="8985" width="20.140625" style="1" customWidth="1"/>
    <col min="8986" max="8986" width="20.5703125" style="1" customWidth="1"/>
    <col min="8987" max="8987" width="17.28515625" style="1" customWidth="1"/>
    <col min="8988" max="8990" width="15" style="1" bestFit="1" customWidth="1"/>
    <col min="8991" max="8991" width="16" style="1" bestFit="1" customWidth="1"/>
    <col min="8992" max="8994" width="15" style="1" bestFit="1" customWidth="1"/>
    <col min="8995" max="8996" width="16" style="1" bestFit="1" customWidth="1"/>
    <col min="8997" max="8997" width="18.85546875" style="1" customWidth="1"/>
    <col min="8998" max="8998" width="17.85546875" style="1" bestFit="1" customWidth="1"/>
    <col min="8999" max="9239" width="9.140625" style="1"/>
    <col min="9240" max="9240" width="79.28515625" style="1" bestFit="1" customWidth="1"/>
    <col min="9241" max="9241" width="20.140625" style="1" customWidth="1"/>
    <col min="9242" max="9242" width="20.5703125" style="1" customWidth="1"/>
    <col min="9243" max="9243" width="17.28515625" style="1" customWidth="1"/>
    <col min="9244" max="9246" width="15" style="1" bestFit="1" customWidth="1"/>
    <col min="9247" max="9247" width="16" style="1" bestFit="1" customWidth="1"/>
    <col min="9248" max="9250" width="15" style="1" bestFit="1" customWidth="1"/>
    <col min="9251" max="9252" width="16" style="1" bestFit="1" customWidth="1"/>
    <col min="9253" max="9253" width="18.85546875" style="1" customWidth="1"/>
    <col min="9254" max="9254" width="17.85546875" style="1" bestFit="1" customWidth="1"/>
    <col min="9255" max="9495" width="9.140625" style="1"/>
    <col min="9496" max="9496" width="79.28515625" style="1" bestFit="1" customWidth="1"/>
    <col min="9497" max="9497" width="20.140625" style="1" customWidth="1"/>
    <col min="9498" max="9498" width="20.5703125" style="1" customWidth="1"/>
    <col min="9499" max="9499" width="17.28515625" style="1" customWidth="1"/>
    <col min="9500" max="9502" width="15" style="1" bestFit="1" customWidth="1"/>
    <col min="9503" max="9503" width="16" style="1" bestFit="1" customWidth="1"/>
    <col min="9504" max="9506" width="15" style="1" bestFit="1" customWidth="1"/>
    <col min="9507" max="9508" width="16" style="1" bestFit="1" customWidth="1"/>
    <col min="9509" max="9509" width="18.85546875" style="1" customWidth="1"/>
    <col min="9510" max="9510" width="17.85546875" style="1" bestFit="1" customWidth="1"/>
    <col min="9511" max="9751" width="9.140625" style="1"/>
    <col min="9752" max="9752" width="79.28515625" style="1" bestFit="1" customWidth="1"/>
    <col min="9753" max="9753" width="20.140625" style="1" customWidth="1"/>
    <col min="9754" max="9754" width="20.5703125" style="1" customWidth="1"/>
    <col min="9755" max="9755" width="17.28515625" style="1" customWidth="1"/>
    <col min="9756" max="9758" width="15" style="1" bestFit="1" customWidth="1"/>
    <col min="9759" max="9759" width="16" style="1" bestFit="1" customWidth="1"/>
    <col min="9760" max="9762" width="15" style="1" bestFit="1" customWidth="1"/>
    <col min="9763" max="9764" width="16" style="1" bestFit="1" customWidth="1"/>
    <col min="9765" max="9765" width="18.85546875" style="1" customWidth="1"/>
    <col min="9766" max="9766" width="17.85546875" style="1" bestFit="1" customWidth="1"/>
    <col min="9767" max="10007" width="9.140625" style="1"/>
    <col min="10008" max="10008" width="79.28515625" style="1" bestFit="1" customWidth="1"/>
    <col min="10009" max="10009" width="20.140625" style="1" customWidth="1"/>
    <col min="10010" max="10010" width="20.5703125" style="1" customWidth="1"/>
    <col min="10011" max="10011" width="17.28515625" style="1" customWidth="1"/>
    <col min="10012" max="10014" width="15" style="1" bestFit="1" customWidth="1"/>
    <col min="10015" max="10015" width="16" style="1" bestFit="1" customWidth="1"/>
    <col min="10016" max="10018" width="15" style="1" bestFit="1" customWidth="1"/>
    <col min="10019" max="10020" width="16" style="1" bestFit="1" customWidth="1"/>
    <col min="10021" max="10021" width="18.85546875" style="1" customWidth="1"/>
    <col min="10022" max="10022" width="17.85546875" style="1" bestFit="1" customWidth="1"/>
    <col min="10023" max="10263" width="9.140625" style="1"/>
    <col min="10264" max="10264" width="79.28515625" style="1" bestFit="1" customWidth="1"/>
    <col min="10265" max="10265" width="20.140625" style="1" customWidth="1"/>
    <col min="10266" max="10266" width="20.5703125" style="1" customWidth="1"/>
    <col min="10267" max="10267" width="17.28515625" style="1" customWidth="1"/>
    <col min="10268" max="10270" width="15" style="1" bestFit="1" customWidth="1"/>
    <col min="10271" max="10271" width="16" style="1" bestFit="1" customWidth="1"/>
    <col min="10272" max="10274" width="15" style="1" bestFit="1" customWidth="1"/>
    <col min="10275" max="10276" width="16" style="1" bestFit="1" customWidth="1"/>
    <col min="10277" max="10277" width="18.85546875" style="1" customWidth="1"/>
    <col min="10278" max="10278" width="17.85546875" style="1" bestFit="1" customWidth="1"/>
    <col min="10279" max="10519" width="9.140625" style="1"/>
    <col min="10520" max="10520" width="79.28515625" style="1" bestFit="1" customWidth="1"/>
    <col min="10521" max="10521" width="20.140625" style="1" customWidth="1"/>
    <col min="10522" max="10522" width="20.5703125" style="1" customWidth="1"/>
    <col min="10523" max="10523" width="17.28515625" style="1" customWidth="1"/>
    <col min="10524" max="10526" width="15" style="1" bestFit="1" customWidth="1"/>
    <col min="10527" max="10527" width="16" style="1" bestFit="1" customWidth="1"/>
    <col min="10528" max="10530" width="15" style="1" bestFit="1" customWidth="1"/>
    <col min="10531" max="10532" width="16" style="1" bestFit="1" customWidth="1"/>
    <col min="10533" max="10533" width="18.85546875" style="1" customWidth="1"/>
    <col min="10534" max="10534" width="17.85546875" style="1" bestFit="1" customWidth="1"/>
    <col min="10535" max="10775" width="9.140625" style="1"/>
    <col min="10776" max="10776" width="79.28515625" style="1" bestFit="1" customWidth="1"/>
    <col min="10777" max="10777" width="20.140625" style="1" customWidth="1"/>
    <col min="10778" max="10778" width="20.5703125" style="1" customWidth="1"/>
    <col min="10779" max="10779" width="17.28515625" style="1" customWidth="1"/>
    <col min="10780" max="10782" width="15" style="1" bestFit="1" customWidth="1"/>
    <col min="10783" max="10783" width="16" style="1" bestFit="1" customWidth="1"/>
    <col min="10784" max="10786" width="15" style="1" bestFit="1" customWidth="1"/>
    <col min="10787" max="10788" width="16" style="1" bestFit="1" customWidth="1"/>
    <col min="10789" max="10789" width="18.85546875" style="1" customWidth="1"/>
    <col min="10790" max="10790" width="17.85546875" style="1" bestFit="1" customWidth="1"/>
    <col min="10791" max="11031" width="9.140625" style="1"/>
    <col min="11032" max="11032" width="79.28515625" style="1" bestFit="1" customWidth="1"/>
    <col min="11033" max="11033" width="20.140625" style="1" customWidth="1"/>
    <col min="11034" max="11034" width="20.5703125" style="1" customWidth="1"/>
    <col min="11035" max="11035" width="17.28515625" style="1" customWidth="1"/>
    <col min="11036" max="11038" width="15" style="1" bestFit="1" customWidth="1"/>
    <col min="11039" max="11039" width="16" style="1" bestFit="1" customWidth="1"/>
    <col min="11040" max="11042" width="15" style="1" bestFit="1" customWidth="1"/>
    <col min="11043" max="11044" width="16" style="1" bestFit="1" customWidth="1"/>
    <col min="11045" max="11045" width="18.85546875" style="1" customWidth="1"/>
    <col min="11046" max="11046" width="17.85546875" style="1" bestFit="1" customWidth="1"/>
    <col min="11047" max="11287" width="9.140625" style="1"/>
    <col min="11288" max="11288" width="79.28515625" style="1" bestFit="1" customWidth="1"/>
    <col min="11289" max="11289" width="20.140625" style="1" customWidth="1"/>
    <col min="11290" max="11290" width="20.5703125" style="1" customWidth="1"/>
    <col min="11291" max="11291" width="17.28515625" style="1" customWidth="1"/>
    <col min="11292" max="11294" width="15" style="1" bestFit="1" customWidth="1"/>
    <col min="11295" max="11295" width="16" style="1" bestFit="1" customWidth="1"/>
    <col min="11296" max="11298" width="15" style="1" bestFit="1" customWidth="1"/>
    <col min="11299" max="11300" width="16" style="1" bestFit="1" customWidth="1"/>
    <col min="11301" max="11301" width="18.85546875" style="1" customWidth="1"/>
    <col min="11302" max="11302" width="17.85546875" style="1" bestFit="1" customWidth="1"/>
    <col min="11303" max="11543" width="9.140625" style="1"/>
    <col min="11544" max="11544" width="79.28515625" style="1" bestFit="1" customWidth="1"/>
    <col min="11545" max="11545" width="20.140625" style="1" customWidth="1"/>
    <col min="11546" max="11546" width="20.5703125" style="1" customWidth="1"/>
    <col min="11547" max="11547" width="17.28515625" style="1" customWidth="1"/>
    <col min="11548" max="11550" width="15" style="1" bestFit="1" customWidth="1"/>
    <col min="11551" max="11551" width="16" style="1" bestFit="1" customWidth="1"/>
    <col min="11552" max="11554" width="15" style="1" bestFit="1" customWidth="1"/>
    <col min="11555" max="11556" width="16" style="1" bestFit="1" customWidth="1"/>
    <col min="11557" max="11557" width="18.85546875" style="1" customWidth="1"/>
    <col min="11558" max="11558" width="17.85546875" style="1" bestFit="1" customWidth="1"/>
    <col min="11559" max="11799" width="9.140625" style="1"/>
    <col min="11800" max="11800" width="79.28515625" style="1" bestFit="1" customWidth="1"/>
    <col min="11801" max="11801" width="20.140625" style="1" customWidth="1"/>
    <col min="11802" max="11802" width="20.5703125" style="1" customWidth="1"/>
    <col min="11803" max="11803" width="17.28515625" style="1" customWidth="1"/>
    <col min="11804" max="11806" width="15" style="1" bestFit="1" customWidth="1"/>
    <col min="11807" max="11807" width="16" style="1" bestFit="1" customWidth="1"/>
    <col min="11808" max="11810" width="15" style="1" bestFit="1" customWidth="1"/>
    <col min="11811" max="11812" width="16" style="1" bestFit="1" customWidth="1"/>
    <col min="11813" max="11813" width="18.85546875" style="1" customWidth="1"/>
    <col min="11814" max="11814" width="17.85546875" style="1" bestFit="1" customWidth="1"/>
    <col min="11815" max="12055" width="9.140625" style="1"/>
    <col min="12056" max="12056" width="79.28515625" style="1" bestFit="1" customWidth="1"/>
    <col min="12057" max="12057" width="20.140625" style="1" customWidth="1"/>
    <col min="12058" max="12058" width="20.5703125" style="1" customWidth="1"/>
    <col min="12059" max="12059" width="17.28515625" style="1" customWidth="1"/>
    <col min="12060" max="12062" width="15" style="1" bestFit="1" customWidth="1"/>
    <col min="12063" max="12063" width="16" style="1" bestFit="1" customWidth="1"/>
    <col min="12064" max="12066" width="15" style="1" bestFit="1" customWidth="1"/>
    <col min="12067" max="12068" width="16" style="1" bestFit="1" customWidth="1"/>
    <col min="12069" max="12069" width="18.85546875" style="1" customWidth="1"/>
    <col min="12070" max="12070" width="17.85546875" style="1" bestFit="1" customWidth="1"/>
    <col min="12071" max="12311" width="9.140625" style="1"/>
    <col min="12312" max="12312" width="79.28515625" style="1" bestFit="1" customWidth="1"/>
    <col min="12313" max="12313" width="20.140625" style="1" customWidth="1"/>
    <col min="12314" max="12314" width="20.5703125" style="1" customWidth="1"/>
    <col min="12315" max="12315" width="17.28515625" style="1" customWidth="1"/>
    <col min="12316" max="12318" width="15" style="1" bestFit="1" customWidth="1"/>
    <col min="12319" max="12319" width="16" style="1" bestFit="1" customWidth="1"/>
    <col min="12320" max="12322" width="15" style="1" bestFit="1" customWidth="1"/>
    <col min="12323" max="12324" width="16" style="1" bestFit="1" customWidth="1"/>
    <col min="12325" max="12325" width="18.85546875" style="1" customWidth="1"/>
    <col min="12326" max="12326" width="17.85546875" style="1" bestFit="1" customWidth="1"/>
    <col min="12327" max="12567" width="9.140625" style="1"/>
    <col min="12568" max="12568" width="79.28515625" style="1" bestFit="1" customWidth="1"/>
    <col min="12569" max="12569" width="20.140625" style="1" customWidth="1"/>
    <col min="12570" max="12570" width="20.5703125" style="1" customWidth="1"/>
    <col min="12571" max="12571" width="17.28515625" style="1" customWidth="1"/>
    <col min="12572" max="12574" width="15" style="1" bestFit="1" customWidth="1"/>
    <col min="12575" max="12575" width="16" style="1" bestFit="1" customWidth="1"/>
    <col min="12576" max="12578" width="15" style="1" bestFit="1" customWidth="1"/>
    <col min="12579" max="12580" width="16" style="1" bestFit="1" customWidth="1"/>
    <col min="12581" max="12581" width="18.85546875" style="1" customWidth="1"/>
    <col min="12582" max="12582" width="17.85546875" style="1" bestFit="1" customWidth="1"/>
    <col min="12583" max="12823" width="9.140625" style="1"/>
    <col min="12824" max="12824" width="79.28515625" style="1" bestFit="1" customWidth="1"/>
    <col min="12825" max="12825" width="20.140625" style="1" customWidth="1"/>
    <col min="12826" max="12826" width="20.5703125" style="1" customWidth="1"/>
    <col min="12827" max="12827" width="17.28515625" style="1" customWidth="1"/>
    <col min="12828" max="12830" width="15" style="1" bestFit="1" customWidth="1"/>
    <col min="12831" max="12831" width="16" style="1" bestFit="1" customWidth="1"/>
    <col min="12832" max="12834" width="15" style="1" bestFit="1" customWidth="1"/>
    <col min="12835" max="12836" width="16" style="1" bestFit="1" customWidth="1"/>
    <col min="12837" max="12837" width="18.85546875" style="1" customWidth="1"/>
    <col min="12838" max="12838" width="17.85546875" style="1" bestFit="1" customWidth="1"/>
    <col min="12839" max="13079" width="9.140625" style="1"/>
    <col min="13080" max="13080" width="79.28515625" style="1" bestFit="1" customWidth="1"/>
    <col min="13081" max="13081" width="20.140625" style="1" customWidth="1"/>
    <col min="13082" max="13082" width="20.5703125" style="1" customWidth="1"/>
    <col min="13083" max="13083" width="17.28515625" style="1" customWidth="1"/>
    <col min="13084" max="13086" width="15" style="1" bestFit="1" customWidth="1"/>
    <col min="13087" max="13087" width="16" style="1" bestFit="1" customWidth="1"/>
    <col min="13088" max="13090" width="15" style="1" bestFit="1" customWidth="1"/>
    <col min="13091" max="13092" width="16" style="1" bestFit="1" customWidth="1"/>
    <col min="13093" max="13093" width="18.85546875" style="1" customWidth="1"/>
    <col min="13094" max="13094" width="17.85546875" style="1" bestFit="1" customWidth="1"/>
    <col min="13095" max="13335" width="9.140625" style="1"/>
    <col min="13336" max="13336" width="79.28515625" style="1" bestFit="1" customWidth="1"/>
    <col min="13337" max="13337" width="20.140625" style="1" customWidth="1"/>
    <col min="13338" max="13338" width="20.5703125" style="1" customWidth="1"/>
    <col min="13339" max="13339" width="17.28515625" style="1" customWidth="1"/>
    <col min="13340" max="13342" width="15" style="1" bestFit="1" customWidth="1"/>
    <col min="13343" max="13343" width="16" style="1" bestFit="1" customWidth="1"/>
    <col min="13344" max="13346" width="15" style="1" bestFit="1" customWidth="1"/>
    <col min="13347" max="13348" width="16" style="1" bestFit="1" customWidth="1"/>
    <col min="13349" max="13349" width="18.85546875" style="1" customWidth="1"/>
    <col min="13350" max="13350" width="17.85546875" style="1" bestFit="1" customWidth="1"/>
    <col min="13351" max="13591" width="9.140625" style="1"/>
    <col min="13592" max="13592" width="79.28515625" style="1" bestFit="1" customWidth="1"/>
    <col min="13593" max="13593" width="20.140625" style="1" customWidth="1"/>
    <col min="13594" max="13594" width="20.5703125" style="1" customWidth="1"/>
    <col min="13595" max="13595" width="17.28515625" style="1" customWidth="1"/>
    <col min="13596" max="13598" width="15" style="1" bestFit="1" customWidth="1"/>
    <col min="13599" max="13599" width="16" style="1" bestFit="1" customWidth="1"/>
    <col min="13600" max="13602" width="15" style="1" bestFit="1" customWidth="1"/>
    <col min="13603" max="13604" width="16" style="1" bestFit="1" customWidth="1"/>
    <col min="13605" max="13605" width="18.85546875" style="1" customWidth="1"/>
    <col min="13606" max="13606" width="17.85546875" style="1" bestFit="1" customWidth="1"/>
    <col min="13607" max="13847" width="9.140625" style="1"/>
    <col min="13848" max="13848" width="79.28515625" style="1" bestFit="1" customWidth="1"/>
    <col min="13849" max="13849" width="20.140625" style="1" customWidth="1"/>
    <col min="13850" max="13850" width="20.5703125" style="1" customWidth="1"/>
    <col min="13851" max="13851" width="17.28515625" style="1" customWidth="1"/>
    <col min="13852" max="13854" width="15" style="1" bestFit="1" customWidth="1"/>
    <col min="13855" max="13855" width="16" style="1" bestFit="1" customWidth="1"/>
    <col min="13856" max="13858" width="15" style="1" bestFit="1" customWidth="1"/>
    <col min="13859" max="13860" width="16" style="1" bestFit="1" customWidth="1"/>
    <col min="13861" max="13861" width="18.85546875" style="1" customWidth="1"/>
    <col min="13862" max="13862" width="17.85546875" style="1" bestFit="1" customWidth="1"/>
    <col min="13863" max="14103" width="9.140625" style="1"/>
    <col min="14104" max="14104" width="79.28515625" style="1" bestFit="1" customWidth="1"/>
    <col min="14105" max="14105" width="20.140625" style="1" customWidth="1"/>
    <col min="14106" max="14106" width="20.5703125" style="1" customWidth="1"/>
    <col min="14107" max="14107" width="17.28515625" style="1" customWidth="1"/>
    <col min="14108" max="14110" width="15" style="1" bestFit="1" customWidth="1"/>
    <col min="14111" max="14111" width="16" style="1" bestFit="1" customWidth="1"/>
    <col min="14112" max="14114" width="15" style="1" bestFit="1" customWidth="1"/>
    <col min="14115" max="14116" width="16" style="1" bestFit="1" customWidth="1"/>
    <col min="14117" max="14117" width="18.85546875" style="1" customWidth="1"/>
    <col min="14118" max="14118" width="17.85546875" style="1" bestFit="1" customWidth="1"/>
    <col min="14119" max="14359" width="9.140625" style="1"/>
    <col min="14360" max="14360" width="79.28515625" style="1" bestFit="1" customWidth="1"/>
    <col min="14361" max="14361" width="20.140625" style="1" customWidth="1"/>
    <col min="14362" max="14362" width="20.5703125" style="1" customWidth="1"/>
    <col min="14363" max="14363" width="17.28515625" style="1" customWidth="1"/>
    <col min="14364" max="14366" width="15" style="1" bestFit="1" customWidth="1"/>
    <col min="14367" max="14367" width="16" style="1" bestFit="1" customWidth="1"/>
    <col min="14368" max="14370" width="15" style="1" bestFit="1" customWidth="1"/>
    <col min="14371" max="14372" width="16" style="1" bestFit="1" customWidth="1"/>
    <col min="14373" max="14373" width="18.85546875" style="1" customWidth="1"/>
    <col min="14374" max="14374" width="17.85546875" style="1" bestFit="1" customWidth="1"/>
    <col min="14375" max="14615" width="9.140625" style="1"/>
    <col min="14616" max="14616" width="79.28515625" style="1" bestFit="1" customWidth="1"/>
    <col min="14617" max="14617" width="20.140625" style="1" customWidth="1"/>
    <col min="14618" max="14618" width="20.5703125" style="1" customWidth="1"/>
    <col min="14619" max="14619" width="17.28515625" style="1" customWidth="1"/>
    <col min="14620" max="14622" width="15" style="1" bestFit="1" customWidth="1"/>
    <col min="14623" max="14623" width="16" style="1" bestFit="1" customWidth="1"/>
    <col min="14624" max="14626" width="15" style="1" bestFit="1" customWidth="1"/>
    <col min="14627" max="14628" width="16" style="1" bestFit="1" customWidth="1"/>
    <col min="14629" max="14629" width="18.85546875" style="1" customWidth="1"/>
    <col min="14630" max="14630" width="17.85546875" style="1" bestFit="1" customWidth="1"/>
    <col min="14631" max="14871" width="9.140625" style="1"/>
    <col min="14872" max="14872" width="79.28515625" style="1" bestFit="1" customWidth="1"/>
    <col min="14873" max="14873" width="20.140625" style="1" customWidth="1"/>
    <col min="14874" max="14874" width="20.5703125" style="1" customWidth="1"/>
    <col min="14875" max="14875" width="17.28515625" style="1" customWidth="1"/>
    <col min="14876" max="14878" width="15" style="1" bestFit="1" customWidth="1"/>
    <col min="14879" max="14879" width="16" style="1" bestFit="1" customWidth="1"/>
    <col min="14880" max="14882" width="15" style="1" bestFit="1" customWidth="1"/>
    <col min="14883" max="14884" width="16" style="1" bestFit="1" customWidth="1"/>
    <col min="14885" max="14885" width="18.85546875" style="1" customWidth="1"/>
    <col min="14886" max="14886" width="17.85546875" style="1" bestFit="1" customWidth="1"/>
    <col min="14887" max="15127" width="9.140625" style="1"/>
    <col min="15128" max="15128" width="79.28515625" style="1" bestFit="1" customWidth="1"/>
    <col min="15129" max="15129" width="20.140625" style="1" customWidth="1"/>
    <col min="15130" max="15130" width="20.5703125" style="1" customWidth="1"/>
    <col min="15131" max="15131" width="17.28515625" style="1" customWidth="1"/>
    <col min="15132" max="15134" width="15" style="1" bestFit="1" customWidth="1"/>
    <col min="15135" max="15135" width="16" style="1" bestFit="1" customWidth="1"/>
    <col min="15136" max="15138" width="15" style="1" bestFit="1" customWidth="1"/>
    <col min="15139" max="15140" width="16" style="1" bestFit="1" customWidth="1"/>
    <col min="15141" max="15141" width="18.85546875" style="1" customWidth="1"/>
    <col min="15142" max="15142" width="17.85546875" style="1" bestFit="1" customWidth="1"/>
    <col min="15143" max="15383" width="9.140625" style="1"/>
    <col min="15384" max="15384" width="79.28515625" style="1" bestFit="1" customWidth="1"/>
    <col min="15385" max="15385" width="20.140625" style="1" customWidth="1"/>
    <col min="15386" max="15386" width="20.5703125" style="1" customWidth="1"/>
    <col min="15387" max="15387" width="17.28515625" style="1" customWidth="1"/>
    <col min="15388" max="15390" width="15" style="1" bestFit="1" customWidth="1"/>
    <col min="15391" max="15391" width="16" style="1" bestFit="1" customWidth="1"/>
    <col min="15392" max="15394" width="15" style="1" bestFit="1" customWidth="1"/>
    <col min="15395" max="15396" width="16" style="1" bestFit="1" customWidth="1"/>
    <col min="15397" max="15397" width="18.85546875" style="1" customWidth="1"/>
    <col min="15398" max="15398" width="17.85546875" style="1" bestFit="1" customWidth="1"/>
    <col min="15399" max="15639" width="9.140625" style="1"/>
    <col min="15640" max="15640" width="79.28515625" style="1" bestFit="1" customWidth="1"/>
    <col min="15641" max="15641" width="20.140625" style="1" customWidth="1"/>
    <col min="15642" max="15642" width="20.5703125" style="1" customWidth="1"/>
    <col min="15643" max="15643" width="17.28515625" style="1" customWidth="1"/>
    <col min="15644" max="15646" width="15" style="1" bestFit="1" customWidth="1"/>
    <col min="15647" max="15647" width="16" style="1" bestFit="1" customWidth="1"/>
    <col min="15648" max="15650" width="15" style="1" bestFit="1" customWidth="1"/>
    <col min="15651" max="15652" width="16" style="1" bestFit="1" customWidth="1"/>
    <col min="15653" max="15653" width="18.85546875" style="1" customWidth="1"/>
    <col min="15654" max="15654" width="17.85546875" style="1" bestFit="1" customWidth="1"/>
    <col min="15655" max="15895" width="9.140625" style="1"/>
    <col min="15896" max="15896" width="79.28515625" style="1" bestFit="1" customWidth="1"/>
    <col min="15897" max="15897" width="20.140625" style="1" customWidth="1"/>
    <col min="15898" max="15898" width="20.5703125" style="1" customWidth="1"/>
    <col min="15899" max="15899" width="17.28515625" style="1" customWidth="1"/>
    <col min="15900" max="15902" width="15" style="1" bestFit="1" customWidth="1"/>
    <col min="15903" max="15903" width="16" style="1" bestFit="1" customWidth="1"/>
    <col min="15904" max="15906" width="15" style="1" bestFit="1" customWidth="1"/>
    <col min="15907" max="15908" width="16" style="1" bestFit="1" customWidth="1"/>
    <col min="15909" max="15909" width="18.85546875" style="1" customWidth="1"/>
    <col min="15910" max="15910" width="17.85546875" style="1" bestFit="1" customWidth="1"/>
    <col min="15911" max="16151" width="9.140625" style="1"/>
    <col min="16152" max="16152" width="79.28515625" style="1" bestFit="1" customWidth="1"/>
    <col min="16153" max="16153" width="20.140625" style="1" customWidth="1"/>
    <col min="16154" max="16154" width="20.5703125" style="1" customWidth="1"/>
    <col min="16155" max="16155" width="17.28515625" style="1" customWidth="1"/>
    <col min="16156" max="16158" width="15" style="1" bestFit="1" customWidth="1"/>
    <col min="16159" max="16159" width="16" style="1" bestFit="1" customWidth="1"/>
    <col min="16160" max="16162" width="15" style="1" bestFit="1" customWidth="1"/>
    <col min="16163" max="16164" width="16" style="1" bestFit="1" customWidth="1"/>
    <col min="16165" max="16165" width="18.85546875" style="1" customWidth="1"/>
    <col min="16166" max="16166" width="17.85546875" style="1" bestFit="1" customWidth="1"/>
    <col min="16167" max="16384" width="9.140625" style="1"/>
  </cols>
  <sheetData>
    <row r="1" spans="1:37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5"/>
    </row>
    <row r="2" spans="1:37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  <c r="AK2" s="5"/>
    </row>
    <row r="3" spans="1:37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3"/>
      <c r="AK3" s="5"/>
    </row>
    <row r="4" spans="1:37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T4" s="3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3"/>
      <c r="AK4" s="5"/>
    </row>
    <row r="5" spans="1:37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37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7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7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25"/>
      <c r="T8" s="10"/>
      <c r="U8" s="10"/>
      <c r="V8" s="10"/>
      <c r="W8" s="10"/>
      <c r="X8" s="10"/>
      <c r="Y8" s="10"/>
      <c r="Z8" s="10"/>
      <c r="AA8" s="10"/>
      <c r="AB8" s="10"/>
      <c r="AK8" s="1"/>
    </row>
    <row r="9" spans="1:37" ht="15.75" x14ac:dyDescent="0.25">
      <c r="A9" s="18"/>
      <c r="B9" s="26" t="s">
        <v>21</v>
      </c>
      <c r="C9" s="27">
        <v>1207878530</v>
      </c>
      <c r="D9" s="28">
        <v>1197798911</v>
      </c>
      <c r="E9" s="29">
        <v>72153744.140000001</v>
      </c>
      <c r="F9" s="29">
        <v>71912245.300000012</v>
      </c>
      <c r="G9" s="29">
        <v>75258747.810000002</v>
      </c>
      <c r="H9" s="29">
        <v>76749594.910000011</v>
      </c>
      <c r="I9" s="29">
        <v>118806524.91</v>
      </c>
      <c r="J9" s="29">
        <v>87376867.939999998</v>
      </c>
      <c r="K9" s="29">
        <v>74006733.910000011</v>
      </c>
      <c r="L9" s="29">
        <v>89080865.360000014</v>
      </c>
      <c r="M9" s="29">
        <v>74277486.989999995</v>
      </c>
      <c r="N9" s="29">
        <v>133230071.36</v>
      </c>
      <c r="O9" s="29">
        <f t="shared" ref="D9:P9" si="0">SUM(O10:O14)</f>
        <v>0</v>
      </c>
      <c r="P9" s="29">
        <f t="shared" si="0"/>
        <v>0</v>
      </c>
      <c r="Q9" s="29">
        <f t="shared" ref="Q9" si="1">SUM(E9:P9)</f>
        <v>872852882.63000011</v>
      </c>
      <c r="R9" s="30"/>
      <c r="S9" s="25"/>
      <c r="T9" s="10"/>
      <c r="U9" s="10"/>
      <c r="V9" s="10"/>
      <c r="W9" s="10"/>
      <c r="X9" s="10"/>
      <c r="Y9" s="10"/>
      <c r="Z9" s="10"/>
      <c r="AA9" s="10"/>
      <c r="AB9" s="10"/>
      <c r="AK9" s="1"/>
    </row>
    <row r="10" spans="1:37" ht="15.75" x14ac:dyDescent="0.25">
      <c r="A10" s="18" t="str">
        <f>+LEFT(B10,5)</f>
        <v>2.1.1</v>
      </c>
      <c r="B10" s="31" t="s">
        <v>22</v>
      </c>
      <c r="C10" s="32">
        <v>849769322</v>
      </c>
      <c r="D10" s="33">
        <v>828495802</v>
      </c>
      <c r="E10" s="34">
        <v>59277500.009999998</v>
      </c>
      <c r="F10" s="34">
        <v>58924000.010000005</v>
      </c>
      <c r="G10" s="34">
        <v>62159197.869999997</v>
      </c>
      <c r="H10" s="34">
        <v>63415032.350000009</v>
      </c>
      <c r="I10" s="34">
        <v>60468063.610000007</v>
      </c>
      <c r="J10" s="34">
        <v>62275277.890000001</v>
      </c>
      <c r="K10" s="34">
        <v>60588772.530000009</v>
      </c>
      <c r="L10" s="34">
        <v>67861281.660000011</v>
      </c>
      <c r="M10" s="34">
        <v>61087979.869999997</v>
      </c>
      <c r="N10" s="34">
        <v>62203318.419999994</v>
      </c>
      <c r="O10" s="34"/>
      <c r="P10" s="34"/>
      <c r="Q10" s="35">
        <f>SUM(E10:P10)</f>
        <v>618260424.22000003</v>
      </c>
      <c r="R10" s="36" t="str">
        <f>+LEFT(B10,5)</f>
        <v>2.1.1</v>
      </c>
      <c r="S10" s="25"/>
      <c r="T10" s="10"/>
      <c r="U10" s="10"/>
      <c r="V10" s="10"/>
      <c r="W10" s="10"/>
      <c r="X10" s="10"/>
      <c r="Y10" s="10"/>
      <c r="Z10" s="10"/>
      <c r="AA10" s="10"/>
      <c r="AB10" s="10"/>
      <c r="AK10" s="1"/>
    </row>
    <row r="11" spans="1:37" ht="15.75" x14ac:dyDescent="0.25">
      <c r="A11" s="18" t="str">
        <f t="shared" ref="A11:A73" si="2">+LEFT(B11,5)</f>
        <v>2.1.2</v>
      </c>
      <c r="B11" s="31" t="s">
        <v>23</v>
      </c>
      <c r="C11" s="32">
        <v>171446400</v>
      </c>
      <c r="D11" s="33">
        <v>177146400</v>
      </c>
      <c r="E11" s="34">
        <v>4002700</v>
      </c>
      <c r="F11" s="34">
        <v>4170700</v>
      </c>
      <c r="G11" s="34">
        <v>4170700</v>
      </c>
      <c r="H11" s="34">
        <v>4195700</v>
      </c>
      <c r="I11" s="34">
        <v>49431811.139999993</v>
      </c>
      <c r="J11" s="34">
        <v>16157200.01</v>
      </c>
      <c r="K11" s="34">
        <v>4394450</v>
      </c>
      <c r="L11" s="34">
        <v>4010450</v>
      </c>
      <c r="M11" s="34">
        <v>4009200</v>
      </c>
      <c r="N11" s="34">
        <v>61812574.980000004</v>
      </c>
      <c r="O11" s="34"/>
      <c r="P11" s="34"/>
      <c r="Q11" s="35">
        <f t="shared" ref="Q11:Q69" si="3">SUM(E11:P11)</f>
        <v>156355486.13</v>
      </c>
      <c r="R11" s="36" t="str">
        <f t="shared" ref="R11:R74" si="4">+LEFT(B11,5)</f>
        <v>2.1.2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K11" s="1"/>
    </row>
    <row r="12" spans="1:37" ht="15.75" x14ac:dyDescent="0.25">
      <c r="A12" s="18" t="str">
        <f t="shared" si="2"/>
        <v>2.1.3</v>
      </c>
      <c r="B12" s="31" t="s">
        <v>24</v>
      </c>
      <c r="C12" s="32">
        <v>0</v>
      </c>
      <c r="D12" s="33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/>
      <c r="P12" s="34"/>
      <c r="Q12" s="35">
        <f t="shared" si="3"/>
        <v>0</v>
      </c>
      <c r="R12" s="36" t="str">
        <f t="shared" si="4"/>
        <v>2.1.3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K12" s="1"/>
    </row>
    <row r="13" spans="1:37" ht="15.75" x14ac:dyDescent="0.25">
      <c r="A13" s="18" t="str">
        <f t="shared" si="2"/>
        <v>2.1.4</v>
      </c>
      <c r="B13" s="31" t="s">
        <v>25</v>
      </c>
      <c r="C13" s="32">
        <v>72000000</v>
      </c>
      <c r="D13" s="33">
        <v>72000000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8045500</v>
      </c>
      <c r="M13" s="34">
        <v>0</v>
      </c>
      <c r="N13" s="34">
        <v>0</v>
      </c>
      <c r="O13" s="34"/>
      <c r="P13" s="34"/>
      <c r="Q13" s="35">
        <f t="shared" si="3"/>
        <v>8045500</v>
      </c>
      <c r="R13" s="36" t="str">
        <f t="shared" si="4"/>
        <v>2.1.4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K13" s="1"/>
    </row>
    <row r="14" spans="1:37" ht="15.75" x14ac:dyDescent="0.25">
      <c r="A14" s="18" t="str">
        <f t="shared" si="2"/>
        <v>2.1.5</v>
      </c>
      <c r="B14" s="31" t="s">
        <v>26</v>
      </c>
      <c r="C14" s="32">
        <v>114662808</v>
      </c>
      <c r="D14" s="33">
        <v>120156709</v>
      </c>
      <c r="E14" s="34">
        <v>8873544.129999999</v>
      </c>
      <c r="F14" s="34">
        <v>8817545.2899999991</v>
      </c>
      <c r="G14" s="34">
        <v>8928849.9399999995</v>
      </c>
      <c r="H14" s="34">
        <v>9138862.5599999968</v>
      </c>
      <c r="I14" s="34">
        <v>8906650.1599999983</v>
      </c>
      <c r="J14" s="34">
        <v>8944390.0399999991</v>
      </c>
      <c r="K14" s="34">
        <v>9023511.379999999</v>
      </c>
      <c r="L14" s="34">
        <v>9163633.7000000011</v>
      </c>
      <c r="M14" s="34">
        <v>9180307.1199999992</v>
      </c>
      <c r="N14" s="34">
        <v>9214177.9599999972</v>
      </c>
      <c r="O14" s="34"/>
      <c r="P14" s="34"/>
      <c r="Q14" s="35">
        <f t="shared" si="3"/>
        <v>90191472.279999986</v>
      </c>
      <c r="R14" s="36" t="str">
        <f t="shared" si="4"/>
        <v>2.1.5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K14" s="1"/>
    </row>
    <row r="15" spans="1:37" s="11" customFormat="1" ht="15.75" x14ac:dyDescent="0.25">
      <c r="A15" s="37"/>
      <c r="B15" s="38" t="s">
        <v>27</v>
      </c>
      <c r="C15" s="39">
        <v>534557814</v>
      </c>
      <c r="D15" s="40">
        <v>1054841420.9000001</v>
      </c>
      <c r="E15" s="41">
        <v>7215399.1100000003</v>
      </c>
      <c r="F15" s="41">
        <v>14793050.9</v>
      </c>
      <c r="G15" s="41">
        <v>28651257.710000001</v>
      </c>
      <c r="H15" s="41">
        <v>43162794.650000006</v>
      </c>
      <c r="I15" s="41">
        <v>14234224.149999999</v>
      </c>
      <c r="J15" s="41">
        <v>50324705.380000003</v>
      </c>
      <c r="K15" s="41">
        <v>28357655.43</v>
      </c>
      <c r="L15" s="41">
        <v>47629508.339999996</v>
      </c>
      <c r="M15" s="41">
        <v>68331561.75</v>
      </c>
      <c r="N15" s="41">
        <v>42791034.359999999</v>
      </c>
      <c r="O15" s="41">
        <f t="shared" ref="C15:P15" si="5">SUM(O16:O24)</f>
        <v>0</v>
      </c>
      <c r="P15" s="41">
        <f t="shared" si="5"/>
        <v>0</v>
      </c>
      <c r="Q15" s="41">
        <f t="shared" si="3"/>
        <v>345491191.78000003</v>
      </c>
      <c r="R15" s="36" t="str">
        <f t="shared" si="4"/>
        <v>2.2-C</v>
      </c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37" ht="15.75" x14ac:dyDescent="0.25">
      <c r="A16" s="18" t="str">
        <f t="shared" si="2"/>
        <v>2.2.1</v>
      </c>
      <c r="B16" s="42" t="s">
        <v>28</v>
      </c>
      <c r="C16" s="32">
        <v>51813564</v>
      </c>
      <c r="D16" s="33">
        <v>53075564</v>
      </c>
      <c r="E16" s="34">
        <v>3408311.83</v>
      </c>
      <c r="F16" s="34">
        <v>3600057.0799999996</v>
      </c>
      <c r="G16" s="34">
        <v>3649344.94</v>
      </c>
      <c r="H16" s="34">
        <v>3359010.3399999994</v>
      </c>
      <c r="I16" s="34">
        <v>3803864.5799999991</v>
      </c>
      <c r="J16" s="34">
        <v>3421956.6300000004</v>
      </c>
      <c r="K16" s="34">
        <v>3773537.04</v>
      </c>
      <c r="L16" s="34">
        <v>3710239.5199999996</v>
      </c>
      <c r="M16" s="34">
        <v>1700766.3</v>
      </c>
      <c r="N16" s="34">
        <v>5690551.1700000009</v>
      </c>
      <c r="O16" s="34"/>
      <c r="P16" s="34"/>
      <c r="Q16" s="35">
        <f t="shared" si="3"/>
        <v>36117639.43</v>
      </c>
      <c r="R16" s="36" t="str">
        <f t="shared" si="4"/>
        <v>2.2.1</v>
      </c>
      <c r="S16" s="10"/>
      <c r="T16" s="10"/>
      <c r="U16" s="10"/>
      <c r="V16" s="10"/>
      <c r="W16" s="10"/>
      <c r="X16" s="10"/>
      <c r="Y16" s="10"/>
      <c r="Z16" s="10"/>
      <c r="AA16" s="10"/>
      <c r="AB16" s="10"/>
      <c r="AK16" s="1"/>
    </row>
    <row r="17" spans="1:28" s="1" customFormat="1" ht="15.75" x14ac:dyDescent="0.25">
      <c r="A17" s="18" t="str">
        <f t="shared" si="2"/>
        <v>2.2.2</v>
      </c>
      <c r="B17" s="42" t="s">
        <v>29</v>
      </c>
      <c r="C17" s="32">
        <v>54000000</v>
      </c>
      <c r="D17" s="33">
        <v>47403448</v>
      </c>
      <c r="E17" s="34">
        <v>309090.88</v>
      </c>
      <c r="F17" s="34">
        <v>200000</v>
      </c>
      <c r="G17" s="34">
        <v>660966.88</v>
      </c>
      <c r="H17" s="34">
        <v>1300000</v>
      </c>
      <c r="I17" s="34">
        <v>77272.72</v>
      </c>
      <c r="J17" s="34">
        <v>1022000</v>
      </c>
      <c r="K17" s="34">
        <v>6500097.7199999997</v>
      </c>
      <c r="L17" s="34">
        <v>10162386.779999999</v>
      </c>
      <c r="M17" s="34">
        <v>8238027.9800000004</v>
      </c>
      <c r="N17" s="34">
        <v>7744085.8399999999</v>
      </c>
      <c r="O17" s="34"/>
      <c r="P17" s="34"/>
      <c r="Q17" s="35">
        <f t="shared" si="3"/>
        <v>36213928.799999997</v>
      </c>
      <c r="R17" s="36" t="str">
        <f t="shared" si="4"/>
        <v>2.2.2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1" customFormat="1" ht="15.75" x14ac:dyDescent="0.25">
      <c r="A18" s="18" t="str">
        <f t="shared" si="2"/>
        <v>2.2.3</v>
      </c>
      <c r="B18" s="42" t="s">
        <v>30</v>
      </c>
      <c r="C18" s="32">
        <v>56900000</v>
      </c>
      <c r="D18" s="33">
        <v>27698945</v>
      </c>
      <c r="E18" s="34">
        <v>0</v>
      </c>
      <c r="F18" s="34">
        <v>2662296.7599999998</v>
      </c>
      <c r="G18" s="34">
        <v>1097536.1100000001</v>
      </c>
      <c r="H18" s="34">
        <v>3951686.3200000003</v>
      </c>
      <c r="I18" s="34">
        <v>1566512.5</v>
      </c>
      <c r="J18" s="34">
        <v>3208779.94</v>
      </c>
      <c r="K18" s="34">
        <v>0</v>
      </c>
      <c r="L18" s="34">
        <v>1044596.77</v>
      </c>
      <c r="M18" s="34">
        <v>601875</v>
      </c>
      <c r="N18" s="34">
        <v>1671214.87</v>
      </c>
      <c r="O18" s="34"/>
      <c r="P18" s="34"/>
      <c r="Q18" s="35">
        <f t="shared" si="3"/>
        <v>15804498.27</v>
      </c>
      <c r="R18" s="36" t="str">
        <f t="shared" si="4"/>
        <v>2.2.3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1" customFormat="1" ht="15.75" x14ac:dyDescent="0.25">
      <c r="A19" s="18" t="str">
        <f t="shared" si="2"/>
        <v>2.2.4</v>
      </c>
      <c r="B19" s="42" t="s">
        <v>31</v>
      </c>
      <c r="C19" s="32">
        <v>0</v>
      </c>
      <c r="D19" s="33">
        <v>2535186.21</v>
      </c>
      <c r="E19" s="34">
        <v>0</v>
      </c>
      <c r="F19" s="34">
        <v>0</v>
      </c>
      <c r="G19" s="34">
        <v>234000</v>
      </c>
      <c r="H19" s="34">
        <v>0</v>
      </c>
      <c r="I19" s="34">
        <v>198671.6</v>
      </c>
      <c r="J19" s="34">
        <v>32774.21</v>
      </c>
      <c r="K19" s="34">
        <v>324533.52</v>
      </c>
      <c r="L19" s="34">
        <v>98649.2</v>
      </c>
      <c r="M19" s="34">
        <v>226261.56</v>
      </c>
      <c r="N19" s="34">
        <v>27814.560000000001</v>
      </c>
      <c r="O19" s="34"/>
      <c r="P19" s="34"/>
      <c r="Q19" s="35">
        <f t="shared" si="3"/>
        <v>1142704.6500000001</v>
      </c>
      <c r="R19" s="36" t="str">
        <f t="shared" si="4"/>
        <v>2.2.4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1" customFormat="1" ht="15.75" x14ac:dyDescent="0.25">
      <c r="A20" s="18" t="str">
        <f t="shared" si="2"/>
        <v>2.2.5</v>
      </c>
      <c r="B20" s="42" t="s">
        <v>32</v>
      </c>
      <c r="C20" s="32">
        <v>79659500</v>
      </c>
      <c r="D20" s="33">
        <v>132655520.01000001</v>
      </c>
      <c r="E20" s="34">
        <v>579455.52</v>
      </c>
      <c r="F20" s="34">
        <v>488650.44999999995</v>
      </c>
      <c r="G20" s="34">
        <v>8140057.5700000003</v>
      </c>
      <c r="H20" s="34">
        <v>24315908.350000001</v>
      </c>
      <c r="I20" s="34">
        <v>898244.32000000007</v>
      </c>
      <c r="J20" s="34">
        <v>24207056.309999999</v>
      </c>
      <c r="K20" s="34">
        <v>2433255.08</v>
      </c>
      <c r="L20" s="34">
        <v>2312773.84</v>
      </c>
      <c r="M20" s="34">
        <v>18643540.989999998</v>
      </c>
      <c r="N20" s="34">
        <v>1966885.2799999998</v>
      </c>
      <c r="O20" s="34"/>
      <c r="P20" s="34"/>
      <c r="Q20" s="35">
        <f t="shared" si="3"/>
        <v>83985827.709999993</v>
      </c>
      <c r="R20" s="36" t="str">
        <f t="shared" si="4"/>
        <v>2.2.5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1" customFormat="1" ht="15.75" x14ac:dyDescent="0.25">
      <c r="A21" s="18" t="str">
        <f t="shared" si="2"/>
        <v>2.2.6</v>
      </c>
      <c r="B21" s="42" t="s">
        <v>33</v>
      </c>
      <c r="C21" s="32">
        <v>60080000</v>
      </c>
      <c r="D21" s="33">
        <v>49239264</v>
      </c>
      <c r="E21" s="34">
        <v>2725787.62</v>
      </c>
      <c r="F21" s="34">
        <v>1132134.6299999999</v>
      </c>
      <c r="G21" s="34">
        <v>3469412.3200000003</v>
      </c>
      <c r="H21" s="34">
        <v>3187142.8600000003</v>
      </c>
      <c r="I21" s="34">
        <v>2383525.41</v>
      </c>
      <c r="J21" s="34">
        <v>2003153.83</v>
      </c>
      <c r="K21" s="34">
        <v>2918584.51</v>
      </c>
      <c r="L21" s="34">
        <v>4201799.17</v>
      </c>
      <c r="M21" s="34">
        <v>2765709.29</v>
      </c>
      <c r="N21" s="34">
        <v>3243860.08</v>
      </c>
      <c r="O21" s="34"/>
      <c r="P21" s="34"/>
      <c r="Q21" s="35">
        <f t="shared" si="3"/>
        <v>28031109.719999999</v>
      </c>
      <c r="R21" s="36" t="str">
        <f t="shared" si="4"/>
        <v>2.2.6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1" customFormat="1" ht="31.5" x14ac:dyDescent="0.25">
      <c r="A22" s="18" t="str">
        <f t="shared" si="2"/>
        <v>2.2.7</v>
      </c>
      <c r="B22" s="42" t="s">
        <v>34</v>
      </c>
      <c r="C22" s="32">
        <v>13200000</v>
      </c>
      <c r="D22" s="33">
        <v>14213178.66</v>
      </c>
      <c r="E22" s="34">
        <v>65903.259999999995</v>
      </c>
      <c r="F22" s="34">
        <v>43164.01</v>
      </c>
      <c r="G22" s="34">
        <v>1928408.26</v>
      </c>
      <c r="H22" s="34">
        <v>-250366.6999999999</v>
      </c>
      <c r="I22" s="34">
        <v>1882794.26</v>
      </c>
      <c r="J22" s="34">
        <v>743054.26</v>
      </c>
      <c r="K22" s="34">
        <v>307448.30000000005</v>
      </c>
      <c r="L22" s="34">
        <v>813490</v>
      </c>
      <c r="M22" s="34">
        <v>1251614.03</v>
      </c>
      <c r="N22" s="34">
        <v>204795.31</v>
      </c>
      <c r="O22" s="34"/>
      <c r="P22" s="34"/>
      <c r="Q22" s="35">
        <f t="shared" si="3"/>
        <v>6990304.9899999993</v>
      </c>
      <c r="R22" s="36" t="str">
        <f t="shared" si="4"/>
        <v>2.2.7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1" customFormat="1" ht="31.5" x14ac:dyDescent="0.25">
      <c r="A23" s="18" t="str">
        <f t="shared" si="2"/>
        <v>2.2.8</v>
      </c>
      <c r="B23" s="42" t="s">
        <v>35</v>
      </c>
      <c r="C23" s="32">
        <v>151904750</v>
      </c>
      <c r="D23" s="33">
        <v>679208513.73000002</v>
      </c>
      <c r="E23" s="34">
        <v>45430</v>
      </c>
      <c r="F23" s="34">
        <v>6378414.9700000007</v>
      </c>
      <c r="G23" s="34">
        <v>7283109.5299999993</v>
      </c>
      <c r="H23" s="34">
        <v>6754742.9500000002</v>
      </c>
      <c r="I23" s="34">
        <v>3273596.76</v>
      </c>
      <c r="J23" s="34">
        <v>10599149.35</v>
      </c>
      <c r="K23" s="34">
        <v>10995082.060000001</v>
      </c>
      <c r="L23" s="34">
        <v>22920102.129999999</v>
      </c>
      <c r="M23" s="34">
        <v>32328357.599999998</v>
      </c>
      <c r="N23" s="34">
        <v>20800080.959999997</v>
      </c>
      <c r="O23" s="34"/>
      <c r="P23" s="34"/>
      <c r="Q23" s="35">
        <f t="shared" si="3"/>
        <v>121378066.30999999</v>
      </c>
      <c r="R23" s="36" t="str">
        <f t="shared" si="4"/>
        <v>2.2.8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s="1" customFormat="1" ht="15.75" x14ac:dyDescent="0.25">
      <c r="A24" s="18" t="str">
        <f t="shared" si="2"/>
        <v>2.2.9</v>
      </c>
      <c r="B24" s="42" t="s">
        <v>36</v>
      </c>
      <c r="C24" s="32">
        <v>67000000</v>
      </c>
      <c r="D24" s="33">
        <v>48811801.289999999</v>
      </c>
      <c r="E24" s="34">
        <v>81420</v>
      </c>
      <c r="F24" s="34">
        <v>288333</v>
      </c>
      <c r="G24" s="34">
        <v>2188422.1</v>
      </c>
      <c r="H24" s="34">
        <v>544670.53</v>
      </c>
      <c r="I24" s="34">
        <v>149742</v>
      </c>
      <c r="J24" s="34">
        <v>5086780.8499999996</v>
      </c>
      <c r="K24" s="34">
        <v>1105117.1999999997</v>
      </c>
      <c r="L24" s="34">
        <v>2365470.9299999997</v>
      </c>
      <c r="M24" s="34">
        <v>2575409</v>
      </c>
      <c r="N24" s="34">
        <v>1441746.29</v>
      </c>
      <c r="O24" s="34"/>
      <c r="P24" s="34"/>
      <c r="Q24" s="35">
        <f t="shared" si="3"/>
        <v>15827111.899999999</v>
      </c>
      <c r="R24" s="36" t="str">
        <f t="shared" si="4"/>
        <v>2.2.9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11" customFormat="1" ht="15.75" x14ac:dyDescent="0.25">
      <c r="A25" s="37"/>
      <c r="B25" s="38" t="s">
        <v>37</v>
      </c>
      <c r="C25" s="39">
        <v>324462054</v>
      </c>
      <c r="D25" s="40">
        <v>175847853.47</v>
      </c>
      <c r="E25" s="41">
        <v>212654.5</v>
      </c>
      <c r="F25" s="41">
        <v>8350715.0899999999</v>
      </c>
      <c r="G25" s="41">
        <v>14070412.84</v>
      </c>
      <c r="H25" s="41">
        <v>32659853.840000004</v>
      </c>
      <c r="I25" s="41">
        <v>4428820.5999999996</v>
      </c>
      <c r="J25" s="41">
        <v>7470884.1500000004</v>
      </c>
      <c r="K25" s="41">
        <v>8470863.2899999991</v>
      </c>
      <c r="L25" s="41">
        <v>12087844.119999999</v>
      </c>
      <c r="M25" s="41">
        <v>16642352.840000002</v>
      </c>
      <c r="N25" s="41">
        <v>13510841.09</v>
      </c>
      <c r="O25" s="41">
        <f t="shared" ref="E25:P25" si="6">SUM(O26:O33)</f>
        <v>0</v>
      </c>
      <c r="P25" s="41">
        <f t="shared" si="6"/>
        <v>0</v>
      </c>
      <c r="Q25" s="41">
        <f t="shared" si="3"/>
        <v>117905242.36000001</v>
      </c>
      <c r="R25" s="36" t="str">
        <f t="shared" si="4"/>
        <v>2.3-M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s="1" customFormat="1" ht="22.5" customHeight="1" x14ac:dyDescent="0.25">
      <c r="A26" s="18" t="str">
        <f t="shared" si="2"/>
        <v>2.3.1</v>
      </c>
      <c r="B26" s="42" t="s">
        <v>38</v>
      </c>
      <c r="C26" s="32">
        <v>18000000</v>
      </c>
      <c r="D26" s="33">
        <v>21546681.43</v>
      </c>
      <c r="E26" s="34">
        <v>209893.3</v>
      </c>
      <c r="F26" s="34">
        <v>322062.96999999997</v>
      </c>
      <c r="G26" s="34">
        <v>888634.97</v>
      </c>
      <c r="H26" s="34">
        <v>2386907.8400000003</v>
      </c>
      <c r="I26" s="34">
        <v>189030.94</v>
      </c>
      <c r="J26" s="34">
        <v>3041167.2</v>
      </c>
      <c r="K26" s="34">
        <v>49699.299999999996</v>
      </c>
      <c r="L26" s="34">
        <v>2971900.5500000003</v>
      </c>
      <c r="M26" s="34">
        <v>218816.28</v>
      </c>
      <c r="N26" s="34">
        <v>1443221.21</v>
      </c>
      <c r="O26" s="34"/>
      <c r="P26" s="34"/>
      <c r="Q26" s="35">
        <f t="shared" si="3"/>
        <v>11721334.559999999</v>
      </c>
      <c r="R26" s="36" t="str">
        <f t="shared" si="4"/>
        <v>2.3.1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s="1" customFormat="1" ht="15.75" x14ac:dyDescent="0.25">
      <c r="A27" s="18" t="str">
        <f t="shared" si="2"/>
        <v>2.3.2</v>
      </c>
      <c r="B27" s="42" t="s">
        <v>39</v>
      </c>
      <c r="C27" s="32">
        <v>3469991</v>
      </c>
      <c r="D27" s="33">
        <v>4421740.8499999996</v>
      </c>
      <c r="E27" s="34">
        <v>0</v>
      </c>
      <c r="F27" s="34">
        <v>0</v>
      </c>
      <c r="G27" s="34">
        <v>75048</v>
      </c>
      <c r="H27" s="34">
        <v>0</v>
      </c>
      <c r="I27" s="34">
        <v>27130.560000000001</v>
      </c>
      <c r="J27" s="34">
        <v>0</v>
      </c>
      <c r="K27" s="34">
        <v>1486540.4</v>
      </c>
      <c r="L27" s="34">
        <v>0</v>
      </c>
      <c r="M27" s="34">
        <v>136037.95000000001</v>
      </c>
      <c r="N27" s="34">
        <v>0</v>
      </c>
      <c r="O27" s="34"/>
      <c r="P27" s="34"/>
      <c r="Q27" s="35">
        <f t="shared" si="3"/>
        <v>1724756.91</v>
      </c>
      <c r="R27" s="36" t="str">
        <f t="shared" si="4"/>
        <v>2.3.2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1" customFormat="1" ht="15.75" x14ac:dyDescent="0.25">
      <c r="A28" s="18" t="str">
        <f t="shared" si="2"/>
        <v>2.3.3</v>
      </c>
      <c r="B28" s="42" t="s">
        <v>40</v>
      </c>
      <c r="C28" s="32">
        <v>7700000</v>
      </c>
      <c r="D28" s="33">
        <v>3466138.08</v>
      </c>
      <c r="E28" s="34">
        <v>0</v>
      </c>
      <c r="F28" s="34">
        <v>130354.6</v>
      </c>
      <c r="G28" s="34">
        <v>46020</v>
      </c>
      <c r="H28" s="34">
        <v>154328.26</v>
      </c>
      <c r="I28" s="34">
        <v>24463.759999999998</v>
      </c>
      <c r="J28" s="34">
        <v>172664.92</v>
      </c>
      <c r="K28" s="34">
        <v>1047953.04</v>
      </c>
      <c r="L28" s="34">
        <v>324019.04000000004</v>
      </c>
      <c r="M28" s="34">
        <v>142886.32</v>
      </c>
      <c r="N28" s="34">
        <v>875488.9</v>
      </c>
      <c r="O28" s="34"/>
      <c r="P28" s="34"/>
      <c r="Q28" s="35">
        <f t="shared" si="3"/>
        <v>2918178.8400000003</v>
      </c>
      <c r="R28" s="36" t="str">
        <f t="shared" si="4"/>
        <v>2.3.3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s="1" customFormat="1" ht="15.75" x14ac:dyDescent="0.25">
      <c r="A29" s="18" t="str">
        <f t="shared" si="2"/>
        <v>2.3.4</v>
      </c>
      <c r="B29" s="42" t="s">
        <v>41</v>
      </c>
      <c r="C29" s="32">
        <v>2000000</v>
      </c>
      <c r="D29" s="33">
        <v>434846.6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873.2</v>
      </c>
      <c r="K29" s="34">
        <v>33364.1</v>
      </c>
      <c r="L29" s="34">
        <v>222202.84999999998</v>
      </c>
      <c r="M29" s="34">
        <v>0</v>
      </c>
      <c r="N29" s="34">
        <v>0</v>
      </c>
      <c r="O29" s="34"/>
      <c r="P29" s="34"/>
      <c r="Q29" s="35">
        <f t="shared" si="3"/>
        <v>256440.14999999997</v>
      </c>
      <c r="R29" s="36" t="str">
        <f t="shared" si="4"/>
        <v>2.3.4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s="1" customFormat="1" ht="15.75" x14ac:dyDescent="0.25">
      <c r="A30" s="18" t="str">
        <f t="shared" si="2"/>
        <v>2.3.5</v>
      </c>
      <c r="B30" s="42" t="s">
        <v>42</v>
      </c>
      <c r="C30" s="32">
        <v>3300000</v>
      </c>
      <c r="D30" s="33">
        <v>1214748</v>
      </c>
      <c r="E30" s="34">
        <v>0</v>
      </c>
      <c r="F30" s="34">
        <v>0</v>
      </c>
      <c r="G30" s="34">
        <v>0</v>
      </c>
      <c r="H30" s="34">
        <v>1824</v>
      </c>
      <c r="I30" s="34">
        <v>152043</v>
      </c>
      <c r="J30" s="34">
        <v>0</v>
      </c>
      <c r="K30" s="34">
        <v>0</v>
      </c>
      <c r="L30" s="34">
        <v>109120</v>
      </c>
      <c r="M30" s="34">
        <v>73308</v>
      </c>
      <c r="N30" s="34">
        <v>0</v>
      </c>
      <c r="O30" s="34"/>
      <c r="P30" s="34"/>
      <c r="Q30" s="35">
        <f t="shared" si="3"/>
        <v>336295</v>
      </c>
      <c r="R30" s="36" t="str">
        <f t="shared" si="4"/>
        <v>2.3.5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s="1" customFormat="1" ht="31.5" x14ac:dyDescent="0.25">
      <c r="A31" s="18" t="str">
        <f t="shared" si="2"/>
        <v>2.3.6</v>
      </c>
      <c r="B31" s="42" t="s">
        <v>43</v>
      </c>
      <c r="C31" s="32">
        <v>57640000</v>
      </c>
      <c r="D31" s="33">
        <v>7004355.4199999999</v>
      </c>
      <c r="E31" s="34">
        <v>2761.2</v>
      </c>
      <c r="F31" s="34">
        <v>9571</v>
      </c>
      <c r="G31" s="34">
        <v>252425.60000000001</v>
      </c>
      <c r="H31" s="34">
        <v>2192127.7199999997</v>
      </c>
      <c r="I31" s="34">
        <v>57032.33</v>
      </c>
      <c r="J31" s="34">
        <v>1381680.25</v>
      </c>
      <c r="K31" s="34">
        <v>45598.74</v>
      </c>
      <c r="L31" s="34">
        <v>150704.09</v>
      </c>
      <c r="M31" s="34">
        <v>1500880.24</v>
      </c>
      <c r="N31" s="34">
        <v>133934.93</v>
      </c>
      <c r="O31" s="34"/>
      <c r="P31" s="34"/>
      <c r="Q31" s="35">
        <f t="shared" si="3"/>
        <v>5726716.0999999996</v>
      </c>
      <c r="R31" s="36" t="str">
        <f t="shared" si="4"/>
        <v>2.3.6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s="1" customFormat="1" ht="31.5" x14ac:dyDescent="0.25">
      <c r="A32" s="18" t="str">
        <f t="shared" si="2"/>
        <v>2.3.7</v>
      </c>
      <c r="B32" s="42" t="s">
        <v>44</v>
      </c>
      <c r="C32" s="32">
        <v>50250000</v>
      </c>
      <c r="D32" s="33">
        <v>38046506.219999999</v>
      </c>
      <c r="E32" s="34">
        <v>0</v>
      </c>
      <c r="F32" s="34">
        <v>406469.97</v>
      </c>
      <c r="G32" s="34">
        <v>1763485.65</v>
      </c>
      <c r="H32" s="34">
        <v>1117177.03</v>
      </c>
      <c r="I32" s="34">
        <v>656044.18000000005</v>
      </c>
      <c r="J32" s="34">
        <v>473637.02</v>
      </c>
      <c r="K32" s="34">
        <v>2024561.3599999999</v>
      </c>
      <c r="L32" s="34">
        <v>3797072.59</v>
      </c>
      <c r="M32" s="34">
        <v>9835213.0700000003</v>
      </c>
      <c r="N32" s="34">
        <v>4501028.2000000011</v>
      </c>
      <c r="O32" s="34"/>
      <c r="P32" s="34"/>
      <c r="Q32" s="35">
        <f t="shared" si="3"/>
        <v>24574689.07</v>
      </c>
      <c r="R32" s="36" t="str">
        <f t="shared" si="4"/>
        <v>2.3.7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s="1" customFormat="1" ht="15.75" x14ac:dyDescent="0.25">
      <c r="A33" s="18" t="str">
        <f t="shared" si="2"/>
        <v>2.3.9</v>
      </c>
      <c r="B33" s="42" t="s">
        <v>45</v>
      </c>
      <c r="C33" s="32">
        <v>182102063</v>
      </c>
      <c r="D33" s="33">
        <v>99712836.870000005</v>
      </c>
      <c r="E33" s="34">
        <v>0</v>
      </c>
      <c r="F33" s="34">
        <v>7482256.5499999998</v>
      </c>
      <c r="G33" s="34">
        <v>11044798.620000001</v>
      </c>
      <c r="H33" s="34">
        <v>26807488.990000002</v>
      </c>
      <c r="I33" s="34">
        <v>3323075.83</v>
      </c>
      <c r="J33" s="34">
        <v>2400861.56</v>
      </c>
      <c r="K33" s="34">
        <v>3783146.3499999996</v>
      </c>
      <c r="L33" s="34">
        <v>4512824.9999999991</v>
      </c>
      <c r="M33" s="34">
        <v>4735210.9800000023</v>
      </c>
      <c r="N33" s="34">
        <v>6557167.8499999996</v>
      </c>
      <c r="O33" s="34"/>
      <c r="P33" s="34"/>
      <c r="Q33" s="35">
        <f t="shared" si="3"/>
        <v>70646831.730000004</v>
      </c>
      <c r="R33" s="36" t="str">
        <f t="shared" si="4"/>
        <v>2.3.9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s="1" customFormat="1" ht="15.75" x14ac:dyDescent="0.25">
      <c r="A34" s="18"/>
      <c r="B34" s="38" t="s">
        <v>46</v>
      </c>
      <c r="C34" s="27">
        <v>703377398</v>
      </c>
      <c r="D34" s="28">
        <v>734296247.63</v>
      </c>
      <c r="E34" s="29">
        <v>0</v>
      </c>
      <c r="F34" s="29">
        <v>49859400.299999997</v>
      </c>
      <c r="G34" s="29">
        <v>136620567.97999999</v>
      </c>
      <c r="H34" s="29">
        <v>5961606.6500000004</v>
      </c>
      <c r="I34" s="29">
        <v>39480088.020000003</v>
      </c>
      <c r="J34" s="29">
        <v>46843675.759999998</v>
      </c>
      <c r="K34" s="29">
        <v>141194087.56</v>
      </c>
      <c r="L34" s="29">
        <v>53135997.579999998</v>
      </c>
      <c r="M34" s="29">
        <v>43568764.229999997</v>
      </c>
      <c r="N34" s="29">
        <v>84353831.599999994</v>
      </c>
      <c r="O34" s="29">
        <f t="shared" ref="E34:P34" si="7">SUM(O35:O41)</f>
        <v>0</v>
      </c>
      <c r="P34" s="29">
        <f t="shared" si="7"/>
        <v>0</v>
      </c>
      <c r="Q34" s="29">
        <f t="shared" si="3"/>
        <v>601018019.67999995</v>
      </c>
      <c r="R34" s="36" t="str">
        <f t="shared" si="4"/>
        <v>2.4-T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s="1" customFormat="1" ht="31.5" x14ac:dyDescent="0.25">
      <c r="A35" s="18" t="str">
        <f t="shared" si="2"/>
        <v>2.4.1</v>
      </c>
      <c r="B35" s="42" t="s">
        <v>47</v>
      </c>
      <c r="C35" s="32">
        <v>64377398</v>
      </c>
      <c r="D35" s="33">
        <v>83477397.629999995</v>
      </c>
      <c r="E35" s="34">
        <v>0</v>
      </c>
      <c r="F35" s="34">
        <v>69886</v>
      </c>
      <c r="G35" s="34">
        <v>19297255.149999999</v>
      </c>
      <c r="H35" s="34">
        <v>1172606.6500000001</v>
      </c>
      <c r="I35" s="34">
        <v>1980088.02</v>
      </c>
      <c r="J35" s="34">
        <v>9343675.7599999998</v>
      </c>
      <c r="K35" s="34">
        <v>1714064.56</v>
      </c>
      <c r="L35" s="34">
        <v>9866767.5800000001</v>
      </c>
      <c r="M35" s="34">
        <v>1833247.23</v>
      </c>
      <c r="N35" s="34">
        <v>3584601.5999999996</v>
      </c>
      <c r="O35" s="34"/>
      <c r="P35" s="34"/>
      <c r="Q35" s="35">
        <f t="shared" si="3"/>
        <v>48862192.549999997</v>
      </c>
      <c r="R35" s="36" t="str">
        <f t="shared" si="4"/>
        <v>2.4.1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s="1" customFormat="1" ht="31.5" x14ac:dyDescent="0.25">
      <c r="A36" s="18" t="str">
        <f t="shared" si="2"/>
        <v>2.4.2</v>
      </c>
      <c r="B36" s="42" t="s">
        <v>48</v>
      </c>
      <c r="C36" s="32">
        <v>154000000</v>
      </c>
      <c r="D36" s="33">
        <v>162818850</v>
      </c>
      <c r="E36" s="34">
        <v>0</v>
      </c>
      <c r="F36" s="34">
        <v>9993390</v>
      </c>
      <c r="G36" s="34">
        <v>7204650</v>
      </c>
      <c r="H36" s="34">
        <v>4789000</v>
      </c>
      <c r="I36" s="34">
        <v>0</v>
      </c>
      <c r="J36" s="34">
        <v>0</v>
      </c>
      <c r="K36" s="34">
        <v>64480023</v>
      </c>
      <c r="L36" s="34">
        <v>5769230</v>
      </c>
      <c r="M36" s="34">
        <v>41735517</v>
      </c>
      <c r="N36" s="34">
        <v>5769230</v>
      </c>
      <c r="O36" s="34"/>
      <c r="P36" s="34"/>
      <c r="Q36" s="35">
        <f t="shared" si="3"/>
        <v>139741040</v>
      </c>
      <c r="R36" s="36" t="str">
        <f t="shared" si="4"/>
        <v>2.4.2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s="1" customFormat="1" ht="31.5" x14ac:dyDescent="0.25">
      <c r="A37" s="18" t="str">
        <f t="shared" si="2"/>
        <v>2.4.3</v>
      </c>
      <c r="B37" s="42" t="s">
        <v>49</v>
      </c>
      <c r="C37" s="32">
        <v>0</v>
      </c>
      <c r="D37" s="33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/>
      <c r="P37" s="34"/>
      <c r="Q37" s="35">
        <f t="shared" si="3"/>
        <v>0</v>
      </c>
      <c r="R37" s="36" t="str">
        <f t="shared" si="4"/>
        <v>2.4.3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s="1" customFormat="1" ht="31.5" x14ac:dyDescent="0.25">
      <c r="A38" s="18" t="str">
        <f t="shared" si="2"/>
        <v>2.4.5</v>
      </c>
      <c r="B38" s="42" t="s">
        <v>50</v>
      </c>
      <c r="C38" s="32">
        <v>0</v>
      </c>
      <c r="D38" s="33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/>
      <c r="P38" s="34"/>
      <c r="Q38" s="35">
        <f t="shared" si="3"/>
        <v>0</v>
      </c>
      <c r="R38" s="36" t="str">
        <f t="shared" si="4"/>
        <v>2.4.5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s="1" customFormat="1" ht="31.5" x14ac:dyDescent="0.25">
      <c r="A39" s="18" t="str">
        <f t="shared" si="2"/>
        <v>2.4.4</v>
      </c>
      <c r="B39" s="42" t="s">
        <v>51</v>
      </c>
      <c r="C39" s="32">
        <v>0</v>
      </c>
      <c r="D39" s="33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/>
      <c r="P39" s="34"/>
      <c r="Q39" s="35">
        <f t="shared" si="3"/>
        <v>0</v>
      </c>
      <c r="R39" s="36" t="str">
        <f t="shared" si="4"/>
        <v>2.4.4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s="1" customFormat="1" ht="31.5" x14ac:dyDescent="0.25">
      <c r="A40" s="18" t="str">
        <f t="shared" si="2"/>
        <v>2.4.7</v>
      </c>
      <c r="B40" s="42" t="s">
        <v>52</v>
      </c>
      <c r="C40" s="32">
        <v>35000000</v>
      </c>
      <c r="D40" s="33">
        <v>38000000</v>
      </c>
      <c r="E40" s="34">
        <v>0</v>
      </c>
      <c r="F40" s="34">
        <v>2296124.2999999998</v>
      </c>
      <c r="G40" s="34">
        <v>35118662.829999998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/>
      <c r="P40" s="34"/>
      <c r="Q40" s="35">
        <f t="shared" si="3"/>
        <v>37414787.129999995</v>
      </c>
      <c r="R40" s="36" t="str">
        <f t="shared" si="4"/>
        <v>2.4.7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s="1" customFormat="1" ht="31.5" x14ac:dyDescent="0.25">
      <c r="A41" s="18" t="str">
        <f t="shared" si="2"/>
        <v>2.4.9</v>
      </c>
      <c r="B41" s="42" t="s">
        <v>53</v>
      </c>
      <c r="C41" s="32">
        <v>450000000</v>
      </c>
      <c r="D41" s="33">
        <v>450000000</v>
      </c>
      <c r="E41" s="34">
        <v>0</v>
      </c>
      <c r="F41" s="34">
        <v>37500000</v>
      </c>
      <c r="G41" s="34">
        <v>75000000</v>
      </c>
      <c r="H41" s="34">
        <v>0</v>
      </c>
      <c r="I41" s="34">
        <v>37500000</v>
      </c>
      <c r="J41" s="34">
        <v>37500000</v>
      </c>
      <c r="K41" s="34">
        <v>75000000</v>
      </c>
      <c r="L41" s="34">
        <v>37500000</v>
      </c>
      <c r="M41" s="34">
        <v>0</v>
      </c>
      <c r="N41" s="34">
        <v>75000000</v>
      </c>
      <c r="O41" s="34"/>
      <c r="P41" s="34"/>
      <c r="Q41" s="35">
        <f t="shared" si="3"/>
        <v>375000000</v>
      </c>
      <c r="R41" s="36" t="str">
        <f t="shared" si="4"/>
        <v>2.4.9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s="11" customFormat="1" ht="15.75" x14ac:dyDescent="0.25">
      <c r="A42" s="18"/>
      <c r="B42" s="38" t="s">
        <v>54</v>
      </c>
      <c r="C42" s="27">
        <v>0</v>
      </c>
      <c r="D42" s="28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 t="shared" ref="E42:P42" si="8">SUM(O43:O49)</f>
        <v>0</v>
      </c>
      <c r="P42" s="29">
        <f t="shared" si="8"/>
        <v>0</v>
      </c>
      <c r="Q42" s="29">
        <f t="shared" si="3"/>
        <v>0</v>
      </c>
      <c r="R42" s="36" t="str">
        <f t="shared" si="4"/>
        <v>2.5-T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s="1" customFormat="1" ht="31.5" x14ac:dyDescent="0.25">
      <c r="A43" s="18" t="str">
        <f t="shared" si="2"/>
        <v>2.5.1</v>
      </c>
      <c r="B43" s="42" t="s">
        <v>55</v>
      </c>
      <c r="C43" s="32">
        <v>0</v>
      </c>
      <c r="D43" s="33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/>
      <c r="P43" s="34"/>
      <c r="Q43" s="35">
        <f t="shared" si="3"/>
        <v>0</v>
      </c>
      <c r="R43" s="36" t="str">
        <f t="shared" si="4"/>
        <v>2.5.1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s="1" customFormat="1" ht="31.5" x14ac:dyDescent="0.25">
      <c r="A44" s="18" t="str">
        <f t="shared" si="2"/>
        <v>2.5.2</v>
      </c>
      <c r="B44" s="42" t="s">
        <v>56</v>
      </c>
      <c r="C44" s="32">
        <v>0</v>
      </c>
      <c r="D44" s="33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/>
      <c r="P44" s="34"/>
      <c r="Q44" s="35">
        <f t="shared" si="3"/>
        <v>0</v>
      </c>
      <c r="R44" s="36" t="str">
        <f t="shared" si="4"/>
        <v>2.5.2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s="1" customFormat="1" ht="31.5" x14ac:dyDescent="0.25">
      <c r="A45" s="18" t="str">
        <f t="shared" si="2"/>
        <v>2.5.3</v>
      </c>
      <c r="B45" s="42" t="s">
        <v>57</v>
      </c>
      <c r="C45" s="32">
        <v>0</v>
      </c>
      <c r="D45" s="33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/>
      <c r="P45" s="34"/>
      <c r="Q45" s="35">
        <f t="shared" si="3"/>
        <v>0</v>
      </c>
      <c r="R45" s="36" t="str">
        <f t="shared" si="4"/>
        <v>2.5.3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s="1" customFormat="1" ht="31.5" x14ac:dyDescent="0.25">
      <c r="A46" s="18" t="str">
        <f t="shared" si="2"/>
        <v>2.5.4</v>
      </c>
      <c r="B46" s="42" t="s">
        <v>58</v>
      </c>
      <c r="C46" s="32">
        <v>0</v>
      </c>
      <c r="D46" s="33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/>
      <c r="P46" s="34"/>
      <c r="Q46" s="35">
        <f t="shared" si="3"/>
        <v>0</v>
      </c>
      <c r="R46" s="36" t="str">
        <f t="shared" si="4"/>
        <v>2.5.4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s="1" customFormat="1" ht="31.5" x14ac:dyDescent="0.25">
      <c r="A47" s="18" t="str">
        <f t="shared" si="2"/>
        <v>2.5.5</v>
      </c>
      <c r="B47" s="42" t="s">
        <v>59</v>
      </c>
      <c r="C47" s="32">
        <v>0</v>
      </c>
      <c r="D47" s="33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/>
      <c r="P47" s="34"/>
      <c r="Q47" s="35">
        <f t="shared" si="3"/>
        <v>0</v>
      </c>
      <c r="R47" s="36" t="str">
        <f t="shared" si="4"/>
        <v>2.5.5</v>
      </c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s="1" customFormat="1" ht="31.5" x14ac:dyDescent="0.25">
      <c r="A48" s="18" t="str">
        <f t="shared" si="2"/>
        <v>2.5.6</v>
      </c>
      <c r="B48" s="42" t="s">
        <v>60</v>
      </c>
      <c r="C48" s="32">
        <v>0</v>
      </c>
      <c r="D48" s="33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/>
      <c r="P48" s="34"/>
      <c r="Q48" s="35">
        <f t="shared" si="3"/>
        <v>0</v>
      </c>
      <c r="R48" s="36" t="str">
        <f t="shared" si="4"/>
        <v>2.5.6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s="1" customFormat="1" ht="31.5" x14ac:dyDescent="0.25">
      <c r="A49" s="18" t="str">
        <f t="shared" si="2"/>
        <v>2.5.9</v>
      </c>
      <c r="B49" s="42" t="s">
        <v>61</v>
      </c>
      <c r="C49" s="32">
        <v>0</v>
      </c>
      <c r="D49" s="33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/>
      <c r="P49" s="34"/>
      <c r="Q49" s="35">
        <f t="shared" si="3"/>
        <v>0</v>
      </c>
      <c r="R49" s="36" t="str">
        <f t="shared" si="4"/>
        <v>2.5.9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s="11" customFormat="1" ht="15.75" x14ac:dyDescent="0.25">
      <c r="A50" s="18"/>
      <c r="B50" s="38" t="s">
        <v>62</v>
      </c>
      <c r="C50" s="27">
        <v>2540743181</v>
      </c>
      <c r="D50" s="28">
        <v>1229747267.72</v>
      </c>
      <c r="E50" s="29">
        <v>395022.46</v>
      </c>
      <c r="F50" s="29">
        <v>1358885.2</v>
      </c>
      <c r="G50" s="29">
        <v>8532113.9000000004</v>
      </c>
      <c r="H50" s="29">
        <v>11186453.939999999</v>
      </c>
      <c r="I50" s="29">
        <v>51908342.450000003</v>
      </c>
      <c r="J50" s="29">
        <v>1052976.55</v>
      </c>
      <c r="K50" s="29">
        <v>9655998.379999999</v>
      </c>
      <c r="L50" s="29">
        <v>3675726.98</v>
      </c>
      <c r="M50" s="29">
        <v>3489775.7700000005</v>
      </c>
      <c r="N50" s="29">
        <v>1872646.7</v>
      </c>
      <c r="O50" s="29">
        <f t="shared" ref="E50:P50" si="9">SUM(O51:O58)</f>
        <v>0</v>
      </c>
      <c r="P50" s="29">
        <f t="shared" si="9"/>
        <v>0</v>
      </c>
      <c r="Q50" s="29">
        <f t="shared" si="3"/>
        <v>93127942.329999998</v>
      </c>
      <c r="R50" s="36" t="str">
        <f t="shared" si="4"/>
        <v>2.6-B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s="1" customFormat="1" ht="15.75" x14ac:dyDescent="0.25">
      <c r="A51" s="18" t="str">
        <f t="shared" si="2"/>
        <v>2.6.1</v>
      </c>
      <c r="B51" s="42" t="s">
        <v>63</v>
      </c>
      <c r="C51" s="32">
        <v>43000000</v>
      </c>
      <c r="D51" s="33">
        <v>31965964.059999999</v>
      </c>
      <c r="E51" s="34">
        <v>161850.04</v>
      </c>
      <c r="F51" s="34">
        <v>870840</v>
      </c>
      <c r="G51" s="34">
        <v>0</v>
      </c>
      <c r="H51" s="34">
        <v>840235.47</v>
      </c>
      <c r="I51" s="34">
        <v>340056.43</v>
      </c>
      <c r="J51" s="34">
        <v>486057.34</v>
      </c>
      <c r="K51" s="34">
        <v>643582.47</v>
      </c>
      <c r="L51" s="34">
        <v>224101.40000000002</v>
      </c>
      <c r="M51" s="34">
        <v>1439691.6900000002</v>
      </c>
      <c r="N51" s="34">
        <v>248380.56</v>
      </c>
      <c r="O51" s="34"/>
      <c r="P51" s="34"/>
      <c r="Q51" s="35">
        <f t="shared" si="3"/>
        <v>5254795.3999999994</v>
      </c>
      <c r="R51" s="36" t="str">
        <f t="shared" si="4"/>
        <v>2.6.1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s="1" customFormat="1" ht="31.5" x14ac:dyDescent="0.25">
      <c r="A52" s="18" t="str">
        <f t="shared" si="2"/>
        <v>2.6.2</v>
      </c>
      <c r="B52" s="42" t="s">
        <v>64</v>
      </c>
      <c r="C52" s="32">
        <v>3500000</v>
      </c>
      <c r="D52" s="33">
        <v>4567040.01</v>
      </c>
      <c r="E52" s="34">
        <v>0</v>
      </c>
      <c r="F52" s="34">
        <v>18416</v>
      </c>
      <c r="G52" s="34">
        <v>0</v>
      </c>
      <c r="H52" s="34">
        <v>937326.31</v>
      </c>
      <c r="I52" s="34">
        <v>439199.99</v>
      </c>
      <c r="J52" s="34">
        <v>0</v>
      </c>
      <c r="K52" s="34">
        <v>0</v>
      </c>
      <c r="L52" s="34">
        <v>57690.01</v>
      </c>
      <c r="M52" s="34">
        <v>0</v>
      </c>
      <c r="N52" s="34">
        <v>0</v>
      </c>
      <c r="O52" s="34"/>
      <c r="P52" s="34"/>
      <c r="Q52" s="35">
        <f t="shared" si="3"/>
        <v>1452632.31</v>
      </c>
      <c r="R52" s="36" t="str">
        <f t="shared" si="4"/>
        <v>2.6.2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s="1" customFormat="1" ht="31.5" x14ac:dyDescent="0.25">
      <c r="A53" s="18" t="str">
        <f t="shared" si="2"/>
        <v>2.6.3</v>
      </c>
      <c r="B53" s="42" t="s">
        <v>65</v>
      </c>
      <c r="C53" s="32">
        <v>19629529</v>
      </c>
      <c r="D53" s="33">
        <v>11560551.08</v>
      </c>
      <c r="E53" s="34">
        <v>0</v>
      </c>
      <c r="F53" s="34">
        <v>469629.2</v>
      </c>
      <c r="G53" s="34">
        <v>0</v>
      </c>
      <c r="H53" s="34">
        <v>265972</v>
      </c>
      <c r="I53" s="34">
        <v>346119.65</v>
      </c>
      <c r="J53" s="34">
        <v>0</v>
      </c>
      <c r="K53" s="34">
        <v>5780117.3099999996</v>
      </c>
      <c r="L53" s="34">
        <v>595235.61</v>
      </c>
      <c r="M53" s="34">
        <v>0</v>
      </c>
      <c r="N53" s="34">
        <v>0</v>
      </c>
      <c r="O53" s="34"/>
      <c r="P53" s="34"/>
      <c r="Q53" s="35">
        <f t="shared" si="3"/>
        <v>7457073.7700000005</v>
      </c>
      <c r="R53" s="36" t="str">
        <f t="shared" si="4"/>
        <v>2.6.3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s="1" customFormat="1" ht="31.5" x14ac:dyDescent="0.25">
      <c r="A54" s="18" t="str">
        <f t="shared" si="2"/>
        <v>2.6.4</v>
      </c>
      <c r="B54" s="42" t="s">
        <v>66</v>
      </c>
      <c r="C54" s="32">
        <v>9000000</v>
      </c>
      <c r="D54" s="33">
        <v>114403350</v>
      </c>
      <c r="E54" s="34">
        <v>0</v>
      </c>
      <c r="F54" s="34">
        <v>0</v>
      </c>
      <c r="G54" s="34">
        <v>8791</v>
      </c>
      <c r="H54" s="34">
        <v>0</v>
      </c>
      <c r="I54" s="34">
        <v>50492784</v>
      </c>
      <c r="J54" s="34">
        <v>0</v>
      </c>
      <c r="K54" s="34">
        <v>0</v>
      </c>
      <c r="L54" s="34">
        <v>0</v>
      </c>
      <c r="M54" s="34">
        <v>252000</v>
      </c>
      <c r="N54" s="34">
        <v>0</v>
      </c>
      <c r="O54" s="34"/>
      <c r="P54" s="34"/>
      <c r="Q54" s="35">
        <f t="shared" si="3"/>
        <v>50753575</v>
      </c>
      <c r="R54" s="36" t="str">
        <f t="shared" si="4"/>
        <v>2.6.4</v>
      </c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s="1" customFormat="1" ht="31.5" x14ac:dyDescent="0.25">
      <c r="A55" s="18" t="str">
        <f t="shared" si="2"/>
        <v>2.6.5</v>
      </c>
      <c r="B55" s="42" t="s">
        <v>67</v>
      </c>
      <c r="C55" s="32">
        <v>2425875148</v>
      </c>
      <c r="D55" s="33">
        <v>1036670548.28</v>
      </c>
      <c r="E55" s="34">
        <v>233172.42</v>
      </c>
      <c r="F55" s="34">
        <v>0</v>
      </c>
      <c r="G55" s="34">
        <v>8523322.9000000004</v>
      </c>
      <c r="H55" s="34">
        <v>9142920.1600000001</v>
      </c>
      <c r="I55" s="34">
        <v>290182.38</v>
      </c>
      <c r="J55" s="34">
        <v>566919.21</v>
      </c>
      <c r="K55" s="34">
        <v>2682298.6</v>
      </c>
      <c r="L55" s="34">
        <v>2746199.4</v>
      </c>
      <c r="M55" s="34">
        <v>1798084.08</v>
      </c>
      <c r="N55" s="34">
        <v>380231.86</v>
      </c>
      <c r="O55" s="34"/>
      <c r="P55" s="34"/>
      <c r="Q55" s="35">
        <f t="shared" si="3"/>
        <v>26363331.009999998</v>
      </c>
      <c r="R55" s="36" t="str">
        <f t="shared" si="4"/>
        <v>2.6.5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s="1" customFormat="1" ht="15.75" x14ac:dyDescent="0.25">
      <c r="A56" s="18" t="str">
        <f t="shared" si="2"/>
        <v>2.6.6</v>
      </c>
      <c r="B56" s="42" t="s">
        <v>68</v>
      </c>
      <c r="C56" s="32">
        <v>2000000</v>
      </c>
      <c r="D56" s="33">
        <v>3269674.27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52500.56</v>
      </c>
      <c r="M56" s="34">
        <v>0</v>
      </c>
      <c r="N56" s="34">
        <v>1244034.28</v>
      </c>
      <c r="O56" s="34"/>
      <c r="P56" s="34"/>
      <c r="Q56" s="35">
        <f t="shared" si="3"/>
        <v>1296534.8400000001</v>
      </c>
      <c r="R56" s="36" t="str">
        <f t="shared" si="4"/>
        <v>2.6.6</v>
      </c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s="1" customFormat="1" ht="15.75" x14ac:dyDescent="0.25">
      <c r="A57" s="18" t="str">
        <f t="shared" si="2"/>
        <v>2.6.8</v>
      </c>
      <c r="B57" s="42" t="s">
        <v>69</v>
      </c>
      <c r="C57" s="32">
        <v>37738504</v>
      </c>
      <c r="D57" s="33">
        <v>26247640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550000</v>
      </c>
      <c r="L57" s="34">
        <v>0</v>
      </c>
      <c r="M57" s="34">
        <v>0</v>
      </c>
      <c r="N57" s="34">
        <v>0</v>
      </c>
      <c r="O57" s="34"/>
      <c r="P57" s="34"/>
      <c r="Q57" s="35">
        <f t="shared" si="3"/>
        <v>550000</v>
      </c>
      <c r="R57" s="36" t="str">
        <f t="shared" si="4"/>
        <v>2.6.8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s="1" customFormat="1" ht="31.5" x14ac:dyDescent="0.25">
      <c r="A58" s="18" t="str">
        <f t="shared" si="2"/>
        <v>2.6.9</v>
      </c>
      <c r="B58" s="42" t="s">
        <v>70</v>
      </c>
      <c r="C58" s="32">
        <v>0</v>
      </c>
      <c r="D58" s="33">
        <v>1062500.02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/>
      <c r="P58" s="34"/>
      <c r="Q58" s="35">
        <f t="shared" si="3"/>
        <v>0</v>
      </c>
      <c r="R58" s="36" t="str">
        <f t="shared" si="4"/>
        <v>2.6.9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s="11" customFormat="1" ht="15.75" x14ac:dyDescent="0.25">
      <c r="A59" s="18"/>
      <c r="B59" s="43" t="s">
        <v>71</v>
      </c>
      <c r="C59" s="44">
        <v>249818901</v>
      </c>
      <c r="D59" s="28">
        <v>1448306177.28</v>
      </c>
      <c r="E59" s="29">
        <v>3074682.91</v>
      </c>
      <c r="F59" s="29">
        <v>42759982.600000001</v>
      </c>
      <c r="G59" s="29">
        <v>75605.009999999995</v>
      </c>
      <c r="H59" s="29">
        <v>5766929.7199999997</v>
      </c>
      <c r="I59" s="29">
        <v>25145345.210000001</v>
      </c>
      <c r="J59" s="29">
        <v>16958159.809999999</v>
      </c>
      <c r="K59" s="29">
        <v>11303249.149999999</v>
      </c>
      <c r="L59" s="29">
        <v>183596343.43000001</v>
      </c>
      <c r="M59" s="29">
        <v>488846971.41999984</v>
      </c>
      <c r="N59" s="29">
        <v>8605007.5499999989</v>
      </c>
      <c r="O59" s="29">
        <f t="shared" ref="E59:P59" si="10">SUM(O60:O61)</f>
        <v>0</v>
      </c>
      <c r="P59" s="29">
        <f t="shared" si="10"/>
        <v>0</v>
      </c>
      <c r="Q59" s="29">
        <f t="shared" si="3"/>
        <v>786132276.80999982</v>
      </c>
      <c r="R59" s="36" t="str">
        <f t="shared" si="4"/>
        <v>2.7-O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s="1" customFormat="1" ht="15.75" x14ac:dyDescent="0.25">
      <c r="A60" s="18" t="str">
        <f t="shared" si="2"/>
        <v>2.7.1</v>
      </c>
      <c r="B60" s="45" t="s">
        <v>72</v>
      </c>
      <c r="C60" s="32">
        <v>80000000</v>
      </c>
      <c r="D60" s="33">
        <v>79408179</v>
      </c>
      <c r="E60" s="34">
        <v>0</v>
      </c>
      <c r="F60" s="34">
        <v>0</v>
      </c>
      <c r="G60" s="34">
        <v>0</v>
      </c>
      <c r="H60" s="34">
        <v>5766929.7199999997</v>
      </c>
      <c r="I60" s="34">
        <v>14236003.1</v>
      </c>
      <c r="J60" s="34">
        <v>0</v>
      </c>
      <c r="K60" s="34">
        <v>4986765.0999999996</v>
      </c>
      <c r="L60" s="34">
        <v>8814010.2100000009</v>
      </c>
      <c r="M60" s="34">
        <v>0</v>
      </c>
      <c r="N60" s="34">
        <v>0</v>
      </c>
      <c r="O60" s="34"/>
      <c r="P60" s="34"/>
      <c r="Q60" s="35">
        <f t="shared" si="3"/>
        <v>33803708.130000003</v>
      </c>
      <c r="R60" s="36" t="str">
        <f t="shared" si="4"/>
        <v>2.7.1</v>
      </c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s="1" customFormat="1" ht="15.75" x14ac:dyDescent="0.25">
      <c r="A61" s="18" t="str">
        <f t="shared" si="2"/>
        <v>2.7.2</v>
      </c>
      <c r="B61" s="45" t="s">
        <v>73</v>
      </c>
      <c r="C61" s="32">
        <v>169818901</v>
      </c>
      <c r="D61" s="33">
        <v>1368897998.28</v>
      </c>
      <c r="E61" s="34">
        <v>3074682.91</v>
      </c>
      <c r="F61" s="34">
        <v>42759982.600000001</v>
      </c>
      <c r="G61" s="34">
        <v>75605.009999999995</v>
      </c>
      <c r="H61" s="34">
        <v>0</v>
      </c>
      <c r="I61" s="34">
        <v>10909342.109999999</v>
      </c>
      <c r="J61" s="34">
        <v>16958159.809999999</v>
      </c>
      <c r="K61" s="34">
        <v>6316484.0499999998</v>
      </c>
      <c r="L61" s="34">
        <v>174782333.22</v>
      </c>
      <c r="M61" s="34">
        <v>488846971.41999984</v>
      </c>
      <c r="N61" s="34">
        <v>8605007.5499999989</v>
      </c>
      <c r="O61" s="34"/>
      <c r="P61" s="34"/>
      <c r="Q61" s="35">
        <f t="shared" si="3"/>
        <v>752328568.67999983</v>
      </c>
      <c r="R61" s="36" t="str">
        <f t="shared" si="4"/>
        <v>2.7.2</v>
      </c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s="11" customFormat="1" ht="31.5" x14ac:dyDescent="0.25">
      <c r="A62" s="18"/>
      <c r="B62" s="43" t="s">
        <v>74</v>
      </c>
      <c r="C62" s="27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f t="shared" ref="E62:P62" si="11">SUM(O63:O64)</f>
        <v>0</v>
      </c>
      <c r="P62" s="29">
        <f t="shared" si="11"/>
        <v>0</v>
      </c>
      <c r="Q62" s="29">
        <f t="shared" si="3"/>
        <v>0</v>
      </c>
      <c r="R62" s="36" t="str">
        <f t="shared" si="4"/>
        <v xml:space="preserve">2.8- 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s="1" customFormat="1" ht="15.75" x14ac:dyDescent="0.25">
      <c r="A63" s="18" t="str">
        <f t="shared" si="2"/>
        <v>2.8.1</v>
      </c>
      <c r="B63" s="46" t="s">
        <v>75</v>
      </c>
      <c r="C63" s="32">
        <v>0</v>
      </c>
      <c r="D63" s="33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/>
      <c r="P63" s="34"/>
      <c r="Q63" s="35">
        <f t="shared" si="3"/>
        <v>0</v>
      </c>
      <c r="R63" s="36" t="str">
        <f t="shared" si="4"/>
        <v>2.8.1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s="1" customFormat="1" ht="31.5" x14ac:dyDescent="0.25">
      <c r="A64" s="18" t="str">
        <f t="shared" si="2"/>
        <v>2.8.2</v>
      </c>
      <c r="B64" s="46" t="s">
        <v>76</v>
      </c>
      <c r="C64" s="32">
        <v>0</v>
      </c>
      <c r="D64" s="33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/>
      <c r="P64" s="34"/>
      <c r="Q64" s="35">
        <f t="shared" si="3"/>
        <v>0</v>
      </c>
      <c r="R64" s="36" t="str">
        <f t="shared" si="4"/>
        <v>2.8.2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37" s="11" customFormat="1" ht="15.75" x14ac:dyDescent="0.25">
      <c r="A65" s="18"/>
      <c r="B65" s="43" t="s">
        <v>77</v>
      </c>
      <c r="C65" s="27">
        <v>0</v>
      </c>
      <c r="D65" s="28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f t="shared" ref="E65:P65" si="12">SUM(O66:O68)</f>
        <v>0</v>
      </c>
      <c r="P65" s="29">
        <f t="shared" si="12"/>
        <v>0</v>
      </c>
      <c r="Q65" s="47">
        <f t="shared" si="3"/>
        <v>0</v>
      </c>
      <c r="R65" s="36" t="str">
        <f t="shared" si="4"/>
        <v xml:space="preserve">2.9- 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37" ht="15.75" x14ac:dyDescent="0.25">
      <c r="A66" s="18" t="str">
        <f t="shared" si="2"/>
        <v>2.9.1</v>
      </c>
      <c r="B66" s="46" t="s">
        <v>78</v>
      </c>
      <c r="C66" s="32">
        <v>0</v>
      </c>
      <c r="D66" s="33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/>
      <c r="P66" s="34"/>
      <c r="Q66" s="35">
        <f t="shared" si="3"/>
        <v>0</v>
      </c>
      <c r="R66" s="36" t="str">
        <f t="shared" si="4"/>
        <v>2.9.1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K66" s="1"/>
    </row>
    <row r="67" spans="1:37" ht="15.75" x14ac:dyDescent="0.25">
      <c r="A67" s="18" t="str">
        <f t="shared" si="2"/>
        <v>2.9.2</v>
      </c>
      <c r="B67" s="46" t="s">
        <v>79</v>
      </c>
      <c r="C67" s="32">
        <v>0</v>
      </c>
      <c r="D67" s="33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/>
      <c r="P67" s="34"/>
      <c r="Q67" s="35">
        <f t="shared" si="3"/>
        <v>0</v>
      </c>
      <c r="R67" s="36" t="str">
        <f t="shared" si="4"/>
        <v>2.9.2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K67" s="1"/>
    </row>
    <row r="68" spans="1:37" ht="31.5" x14ac:dyDescent="0.25">
      <c r="A68" s="18" t="str">
        <f t="shared" si="2"/>
        <v>2.9.4</v>
      </c>
      <c r="B68" s="46" t="s">
        <v>80</v>
      </c>
      <c r="C68" s="32">
        <v>0</v>
      </c>
      <c r="D68" s="33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/>
      <c r="P68" s="34"/>
      <c r="Q68" s="35">
        <f t="shared" si="3"/>
        <v>0</v>
      </c>
      <c r="R68" s="36" t="str">
        <f t="shared" si="4"/>
        <v>2.9.4</v>
      </c>
      <c r="S68" s="10"/>
      <c r="T68" s="10"/>
      <c r="U68" s="10"/>
      <c r="V68" s="10"/>
      <c r="W68" s="10"/>
      <c r="X68" s="10"/>
      <c r="Y68" s="10"/>
      <c r="Z68" s="10"/>
      <c r="AA68" s="10"/>
      <c r="AB68" s="10"/>
      <c r="AK68" s="1"/>
    </row>
    <row r="69" spans="1:37" s="11" customFormat="1" ht="27" customHeight="1" x14ac:dyDescent="0.25">
      <c r="A69" s="18"/>
      <c r="B69" s="48" t="s">
        <v>81</v>
      </c>
      <c r="C69" s="49">
        <f>C59+C50+C42+C34+C25+C15+C9+C62+C65</f>
        <v>5560837878</v>
      </c>
      <c r="D69" s="50">
        <f>D59+D50+D42+D34+D25+D15+D9+D62+D65</f>
        <v>5840837878</v>
      </c>
      <c r="E69" s="51">
        <f t="shared" ref="E69:P69" si="13">E59+E50+E42+E34+E25+E15+E9+E62+E65</f>
        <v>83051503.120000005</v>
      </c>
      <c r="F69" s="51">
        <f t="shared" si="13"/>
        <v>189034279.39000002</v>
      </c>
      <c r="G69" s="51">
        <f t="shared" si="13"/>
        <v>263208705.25</v>
      </c>
      <c r="H69" s="51">
        <f t="shared" si="13"/>
        <v>175487233.71000004</v>
      </c>
      <c r="I69" s="51">
        <f t="shared" si="13"/>
        <v>254003345.34</v>
      </c>
      <c r="J69" s="51">
        <f t="shared" si="13"/>
        <v>210027269.59</v>
      </c>
      <c r="K69" s="51">
        <f t="shared" si="13"/>
        <v>272988587.72000003</v>
      </c>
      <c r="L69" s="51">
        <f t="shared" si="13"/>
        <v>389206285.81</v>
      </c>
      <c r="M69" s="51">
        <f t="shared" si="13"/>
        <v>695156912.99999988</v>
      </c>
      <c r="N69" s="51">
        <f t="shared" si="13"/>
        <v>284363432.66000003</v>
      </c>
      <c r="O69" s="51">
        <f t="shared" si="13"/>
        <v>0</v>
      </c>
      <c r="P69" s="51">
        <f t="shared" si="13"/>
        <v>0</v>
      </c>
      <c r="Q69" s="51">
        <f t="shared" si="3"/>
        <v>2816527555.5899997</v>
      </c>
      <c r="R69" s="36" t="str">
        <f t="shared" si="4"/>
        <v>Total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37" ht="23.45" customHeight="1" x14ac:dyDescent="0.25">
      <c r="A70" s="18"/>
      <c r="B70" s="52" t="s">
        <v>82</v>
      </c>
      <c r="C70" s="53"/>
      <c r="D70" s="54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36" t="str">
        <f t="shared" si="4"/>
        <v>4- AP</v>
      </c>
      <c r="S70" s="25"/>
      <c r="T70" s="10"/>
      <c r="U70" s="10"/>
      <c r="V70" s="10"/>
      <c r="W70" s="10"/>
      <c r="X70" s="10"/>
      <c r="Y70" s="10"/>
      <c r="Z70" s="10"/>
      <c r="AA70" s="10"/>
      <c r="AB70" s="10"/>
      <c r="AK70" s="1"/>
    </row>
    <row r="71" spans="1:37" s="11" customFormat="1" ht="15.75" x14ac:dyDescent="0.25">
      <c r="A71" s="18"/>
      <c r="B71" s="43" t="s">
        <v>83</v>
      </c>
      <c r="C71" s="57"/>
      <c r="D71" s="28">
        <v>0</v>
      </c>
      <c r="E71" s="29">
        <f t="shared" ref="E71" si="14">SUM(E72:E73)</f>
        <v>0</v>
      </c>
      <c r="F71" s="29">
        <f t="shared" ref="F71:P71" si="15">SUM(F72:F73)</f>
        <v>0</v>
      </c>
      <c r="G71" s="29">
        <f t="shared" si="15"/>
        <v>0</v>
      </c>
      <c r="H71" s="29">
        <f t="shared" si="15"/>
        <v>0</v>
      </c>
      <c r="I71" s="29">
        <f t="shared" si="15"/>
        <v>0</v>
      </c>
      <c r="J71" s="29">
        <f t="shared" si="15"/>
        <v>0</v>
      </c>
      <c r="K71" s="29">
        <f t="shared" si="15"/>
        <v>0</v>
      </c>
      <c r="L71" s="29">
        <f t="shared" si="15"/>
        <v>0</v>
      </c>
      <c r="M71" s="29">
        <f t="shared" si="15"/>
        <v>0</v>
      </c>
      <c r="N71" s="29">
        <f t="shared" si="15"/>
        <v>0</v>
      </c>
      <c r="O71" s="29">
        <f t="shared" si="15"/>
        <v>0</v>
      </c>
      <c r="P71" s="29">
        <f t="shared" si="15"/>
        <v>0</v>
      </c>
      <c r="Q71" s="29">
        <f t="shared" ref="Q71:Q79" si="16">SUM(E71:P71)</f>
        <v>0</v>
      </c>
      <c r="R71" s="36" t="str">
        <f t="shared" si="4"/>
        <v xml:space="preserve">4.1- 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37" ht="31.5" x14ac:dyDescent="0.25">
      <c r="A72" s="18" t="str">
        <f t="shared" si="2"/>
        <v>4.1.1</v>
      </c>
      <c r="B72" s="46" t="s">
        <v>84</v>
      </c>
      <c r="C72" s="58">
        <f>SUMIFS([1]!MatrizPre2025[Devengado Aprobado],[1]!MatrizPre2025[Cod.Ref CCP Cuenta],'Ejecución mensual'!$A72,[1]!MatrizPre2025[Mes.Hist.Registro],C$7)</f>
        <v>0</v>
      </c>
      <c r="D72" s="59">
        <v>0</v>
      </c>
      <c r="E72" s="34">
        <f>SUMIFS([1]!MatrizPre2025[Devengado Aprobado],[1]!MatrizPre2025[Cod.Ref CCP Cuenta],'Ejecución mensual'!$A72,[1]!MatrizPre2025[Mes.Hist.Registro],E$7)</f>
        <v>0</v>
      </c>
      <c r="F72" s="34">
        <f>SUMIFS([1]!MatrizPre2025[Devengado Aprobado],[1]!MatrizPre2025[Cod.Ref CCP Cuenta],'Ejecución mensual'!$A72,[1]!MatrizPre2025[Mes.Hist.Registro],F$7)</f>
        <v>0</v>
      </c>
      <c r="G72" s="34">
        <f>SUMIFS([1]!MatrizPre2025[Devengado Aprobado],[1]!MatrizPre2025[Cod.Ref CCP Cuenta],'Ejecución mensual'!$A72,[1]!MatrizPre2025[Mes.Hist.Registro],G$7)</f>
        <v>0</v>
      </c>
      <c r="H72" s="34">
        <f>SUMIFS([1]!MatrizPre2025[Devengado Aprobado],[1]!MatrizPre2025[Cod.Ref CCP Cuenta],'Ejecución mensual'!$A72,[1]!MatrizPre2025[Mes.Hist.Registro],H$7)</f>
        <v>0</v>
      </c>
      <c r="I72" s="34"/>
      <c r="J72" s="34"/>
      <c r="K72" s="34"/>
      <c r="L72" s="34"/>
      <c r="M72" s="34"/>
      <c r="N72" s="34"/>
      <c r="O72" s="34"/>
      <c r="P72" s="34"/>
      <c r="Q72" s="35">
        <f t="shared" si="16"/>
        <v>0</v>
      </c>
      <c r="R72" s="36" t="str">
        <f t="shared" si="4"/>
        <v>4.1.1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37" ht="31.5" x14ac:dyDescent="0.25">
      <c r="A73" s="18" t="str">
        <f t="shared" si="2"/>
        <v>4.1.2</v>
      </c>
      <c r="B73" s="46" t="s">
        <v>85</v>
      </c>
      <c r="C73" s="58">
        <f>SUMIFS([1]!MatrizPre2025[Devengado Aprobado],[1]!MatrizPre2025[Cod.Ref CCP Cuenta],'Ejecución mensual'!$A73,[1]!MatrizPre2025[Mes.Hist.Registro],C$7)</f>
        <v>0</v>
      </c>
      <c r="D73" s="59">
        <v>0</v>
      </c>
      <c r="E73" s="34">
        <f>SUMIFS([1]!MatrizPre2025[Devengado Aprobado],[1]!MatrizPre2025[Cod.Ref CCP Cuenta],'Ejecución mensual'!$A73,[1]!MatrizPre2025[Mes.Hist.Registro],E$7)</f>
        <v>0</v>
      </c>
      <c r="F73" s="34">
        <f>SUMIFS([1]!MatrizPre2025[Devengado Aprobado],[1]!MatrizPre2025[Cod.Ref CCP Cuenta],'Ejecución mensual'!$A73,[1]!MatrizPre2025[Mes.Hist.Registro],F$7)</f>
        <v>0</v>
      </c>
      <c r="G73" s="34">
        <f>SUMIFS([1]!MatrizPre2025[Devengado Aprobado],[1]!MatrizPre2025[Cod.Ref CCP Cuenta],'Ejecución mensual'!$A73,[1]!MatrizPre2025[Mes.Hist.Registro],G$7)</f>
        <v>0</v>
      </c>
      <c r="H73" s="34">
        <f>SUMIFS([1]!MatrizPre2025[Devengado Aprobado],[1]!MatrizPre2025[Cod.Ref CCP Cuenta],'Ejecución mensual'!$A73,[1]!MatrizPre2025[Mes.Hist.Registro],H$7)</f>
        <v>0</v>
      </c>
      <c r="I73" s="34"/>
      <c r="J73" s="34"/>
      <c r="K73" s="34"/>
      <c r="L73" s="34"/>
      <c r="M73" s="34"/>
      <c r="N73" s="34"/>
      <c r="O73" s="34"/>
      <c r="P73" s="34"/>
      <c r="Q73" s="35">
        <f t="shared" si="16"/>
        <v>0</v>
      </c>
      <c r="R73" s="36" t="str">
        <f t="shared" si="4"/>
        <v>4.1.2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37" s="11" customFormat="1" ht="15.75" x14ac:dyDescent="0.25">
      <c r="A74" s="18"/>
      <c r="B74" s="43" t="s">
        <v>86</v>
      </c>
      <c r="C74" s="27">
        <f t="shared" ref="C74" si="17">SUM(C75:C76)</f>
        <v>0</v>
      </c>
      <c r="D74" s="28">
        <v>0</v>
      </c>
      <c r="E74" s="29">
        <f t="shared" ref="E74:P74" si="18">SUM(E75:E76)</f>
        <v>0</v>
      </c>
      <c r="F74" s="29">
        <f t="shared" si="18"/>
        <v>0</v>
      </c>
      <c r="G74" s="29">
        <f t="shared" si="18"/>
        <v>0</v>
      </c>
      <c r="H74" s="29">
        <f t="shared" si="18"/>
        <v>0</v>
      </c>
      <c r="I74" s="29">
        <f t="shared" si="18"/>
        <v>0</v>
      </c>
      <c r="J74" s="29">
        <f t="shared" si="18"/>
        <v>0</v>
      </c>
      <c r="K74" s="29">
        <f t="shared" si="18"/>
        <v>0</v>
      </c>
      <c r="L74" s="29">
        <f t="shared" si="18"/>
        <v>0</v>
      </c>
      <c r="M74" s="29">
        <f t="shared" si="18"/>
        <v>0</v>
      </c>
      <c r="N74" s="29">
        <f t="shared" si="18"/>
        <v>0</v>
      </c>
      <c r="O74" s="29">
        <f t="shared" si="18"/>
        <v>0</v>
      </c>
      <c r="P74" s="29">
        <f t="shared" si="18"/>
        <v>0</v>
      </c>
      <c r="Q74" s="29">
        <f t="shared" si="16"/>
        <v>0</v>
      </c>
      <c r="R74" s="36" t="str">
        <f t="shared" si="4"/>
        <v xml:space="preserve">4.2- 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37" ht="15.75" x14ac:dyDescent="0.25">
      <c r="A75" s="18" t="str">
        <f t="shared" ref="A75:A80" si="19">+LEFT(B75,5)</f>
        <v>4.2.1</v>
      </c>
      <c r="B75" s="46" t="s">
        <v>87</v>
      </c>
      <c r="C75" s="58">
        <f>SUMIFS([1]!MatrizPre2025[Devengado Aprobado],[1]!MatrizPre2025[Cod.Ref CCP Cuenta],'Ejecución mensual'!$A75,[1]!MatrizPre2025[Mes.Hist.Registro],C$7)</f>
        <v>0</v>
      </c>
      <c r="D75" s="59"/>
      <c r="E75" s="34">
        <f>SUMIFS([1]!MatrizPre2025[Devengado Aprobado],[1]!MatrizPre2025[Cod.Ref CCP Cuenta],'Ejecución mensual'!$A75,[1]!MatrizPre2025[Mes.Hist.Registro],E$7)</f>
        <v>0</v>
      </c>
      <c r="F75" s="34">
        <f>SUMIFS([1]!MatrizPre2025[Devengado Aprobado],[1]!MatrizPre2025[Cod.Ref CCP Cuenta],'Ejecución mensual'!$A75,[1]!MatrizPre2025[Mes.Hist.Registro],F$7)</f>
        <v>0</v>
      </c>
      <c r="G75" s="34">
        <f>SUMIFS([1]!MatrizPre2025[Devengado Aprobado],[1]!MatrizPre2025[Cod.Ref CCP Cuenta],'Ejecución mensual'!$A75,[1]!MatrizPre2025[Mes.Hist.Registro],G$7)</f>
        <v>0</v>
      </c>
      <c r="H75" s="34">
        <f>SUMIFS([1]!MatrizPre2025[Devengado Aprobado],[1]!MatrizPre2025[Cod.Ref CCP Cuenta],'Ejecución mensual'!$A75,[1]!MatrizPre2025[Mes.Hist.Registro],H$7)</f>
        <v>0</v>
      </c>
      <c r="I75" s="34"/>
      <c r="J75" s="34"/>
      <c r="K75" s="34"/>
      <c r="L75" s="34"/>
      <c r="M75" s="34"/>
      <c r="N75" s="34"/>
      <c r="O75" s="34"/>
      <c r="P75" s="34"/>
      <c r="Q75" s="35"/>
      <c r="R75" s="36" t="str">
        <f t="shared" ref="R75:R80" si="20">+LEFT(B75,5)</f>
        <v>4.2.1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37" ht="15.75" x14ac:dyDescent="0.25">
      <c r="A76" s="18" t="str">
        <f t="shared" si="19"/>
        <v>4.2.2</v>
      </c>
      <c r="B76" s="46" t="s">
        <v>88</v>
      </c>
      <c r="C76" s="58">
        <f>SUMIFS([1]!MatrizPre2025[Devengado Aprobado],[1]!MatrizPre2025[Cod.Ref CCP Cuenta],'Ejecución mensual'!$A76,[1]!MatrizPre2025[Mes.Hist.Registro],C$7)</f>
        <v>0</v>
      </c>
      <c r="D76" s="59"/>
      <c r="E76" s="34">
        <f>SUMIFS([1]!MatrizPre2025[Devengado Aprobado],[1]!MatrizPre2025[Cod.Ref CCP Cuenta],'Ejecución mensual'!$A76,[1]!MatrizPre2025[Mes.Hist.Registro],E$7)</f>
        <v>0</v>
      </c>
      <c r="F76" s="34">
        <f>SUMIFS([1]!MatrizPre2025[Devengado Aprobado],[1]!MatrizPre2025[Cod.Ref CCP Cuenta],'Ejecución mensual'!$A76,[1]!MatrizPre2025[Mes.Hist.Registro],F$7)</f>
        <v>0</v>
      </c>
      <c r="G76" s="34">
        <f>SUMIFS([1]!MatrizPre2025[Devengado Aprobado],[1]!MatrizPre2025[Cod.Ref CCP Cuenta],'Ejecución mensual'!$A76,[1]!MatrizPre2025[Mes.Hist.Registro],G$7)</f>
        <v>0</v>
      </c>
      <c r="H76" s="34">
        <f>SUMIFS([1]!MatrizPre2025[Devengado Aprobado],[1]!MatrizPre2025[Cod.Ref CCP Cuenta],'Ejecución mensual'!$A76,[1]!MatrizPre2025[Mes.Hist.Registro],H$7)</f>
        <v>0</v>
      </c>
      <c r="I76" s="34"/>
      <c r="J76" s="34"/>
      <c r="K76" s="34"/>
      <c r="L76" s="34"/>
      <c r="M76" s="34"/>
      <c r="N76" s="34"/>
      <c r="O76" s="34"/>
      <c r="P76" s="34"/>
      <c r="Q76" s="35"/>
      <c r="R76" s="36" t="str">
        <f t="shared" si="20"/>
        <v>4.2.2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37" s="11" customFormat="1" ht="15.75" x14ac:dyDescent="0.25">
      <c r="A77" s="18"/>
      <c r="B77" s="43" t="s">
        <v>89</v>
      </c>
      <c r="C77" s="27">
        <f t="shared" ref="C77:P77" si="21">+C78</f>
        <v>0</v>
      </c>
      <c r="D77" s="28">
        <v>0</v>
      </c>
      <c r="E77" s="29">
        <f t="shared" si="21"/>
        <v>0</v>
      </c>
      <c r="F77" s="29">
        <f t="shared" si="21"/>
        <v>0</v>
      </c>
      <c r="G77" s="29">
        <f t="shared" si="21"/>
        <v>0</v>
      </c>
      <c r="H77" s="29">
        <f t="shared" si="21"/>
        <v>0</v>
      </c>
      <c r="I77" s="29">
        <f t="shared" si="21"/>
        <v>0</v>
      </c>
      <c r="J77" s="29">
        <f t="shared" si="21"/>
        <v>0</v>
      </c>
      <c r="K77" s="29">
        <f t="shared" si="21"/>
        <v>0</v>
      </c>
      <c r="L77" s="29">
        <f t="shared" si="21"/>
        <v>0</v>
      </c>
      <c r="M77" s="29">
        <f t="shared" si="21"/>
        <v>0</v>
      </c>
      <c r="N77" s="29">
        <f t="shared" si="21"/>
        <v>0</v>
      </c>
      <c r="O77" s="29">
        <f t="shared" si="21"/>
        <v>0</v>
      </c>
      <c r="P77" s="29">
        <f t="shared" si="21"/>
        <v>0</v>
      </c>
      <c r="Q77" s="29">
        <f t="shared" si="16"/>
        <v>0</v>
      </c>
      <c r="R77" s="36" t="str">
        <f t="shared" si="20"/>
        <v xml:space="preserve">4.3- 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37" ht="31.5" x14ac:dyDescent="0.25">
      <c r="A78" s="18" t="str">
        <f t="shared" si="19"/>
        <v>4.3.5</v>
      </c>
      <c r="B78" s="46" t="s">
        <v>90</v>
      </c>
      <c r="C78" s="58">
        <f>SUMIFS([1]!MatrizPre2025[Devengado Aprobado],[1]!MatrizPre2025[Cod.Ref CCP Cuenta],'Ejecución mensual'!$A78,[1]!MatrizPre2025[Mes.Hist.Registro],C$7)</f>
        <v>0</v>
      </c>
      <c r="D78" s="59"/>
      <c r="E78" s="34">
        <f>SUMIFS([1]!MatrizPre2025[Devengado Aprobado],[1]!MatrizPre2025[Cod.Ref CCP Cuenta],'Ejecución mensual'!$A78,[1]!MatrizPre2025[Mes.Hist.Registro],E$7)</f>
        <v>0</v>
      </c>
      <c r="F78" s="34">
        <f>SUMIFS([1]!MatrizPre2025[Devengado Aprobado],[1]!MatrizPre2025[Cod.Ref CCP Cuenta],'Ejecución mensual'!$A78,[1]!MatrizPre2025[Mes.Hist.Registro],F$7)</f>
        <v>0</v>
      </c>
      <c r="G78" s="34">
        <f>SUMIFS([1]!MatrizPre2025[Devengado Aprobado],[1]!MatrizPre2025[Cod.Ref CCP Cuenta],'Ejecución mensual'!$A78,[1]!MatrizPre2025[Mes.Hist.Registro],G$7)</f>
        <v>0</v>
      </c>
      <c r="H78" s="34">
        <f>SUMIFS([1]!MatrizPre2025[Devengado Aprobado],[1]!MatrizPre2025[Cod.Ref CCP Cuenta],'Ejecución mensual'!$A78,[1]!MatrizPre2025[Mes.Hist.Registro],H$7)</f>
        <v>0</v>
      </c>
      <c r="I78" s="34"/>
      <c r="J78" s="34"/>
      <c r="K78" s="34"/>
      <c r="L78" s="34"/>
      <c r="M78" s="34"/>
      <c r="N78" s="34"/>
      <c r="O78" s="34"/>
      <c r="P78" s="34"/>
      <c r="Q78" s="35">
        <f t="shared" si="16"/>
        <v>0</v>
      </c>
      <c r="R78" s="36" t="str">
        <f t="shared" si="20"/>
        <v>4.3.5</v>
      </c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37" ht="15.75" x14ac:dyDescent="0.25">
      <c r="A79" s="18"/>
      <c r="B79" s="48" t="s">
        <v>91</v>
      </c>
      <c r="C79" s="60">
        <f t="shared" ref="C79" si="22">+C77+C74+C71</f>
        <v>0</v>
      </c>
      <c r="D79" s="61">
        <v>0</v>
      </c>
      <c r="E79" s="62">
        <f t="shared" ref="E79:P79" si="23">+E77+E74+E71</f>
        <v>0</v>
      </c>
      <c r="F79" s="62">
        <f t="shared" si="23"/>
        <v>0</v>
      </c>
      <c r="G79" s="62">
        <f t="shared" si="23"/>
        <v>0</v>
      </c>
      <c r="H79" s="62">
        <f t="shared" si="23"/>
        <v>0</v>
      </c>
      <c r="I79" s="62">
        <f t="shared" si="23"/>
        <v>0</v>
      </c>
      <c r="J79" s="62">
        <f t="shared" si="23"/>
        <v>0</v>
      </c>
      <c r="K79" s="62">
        <f t="shared" si="23"/>
        <v>0</v>
      </c>
      <c r="L79" s="62">
        <f t="shared" si="23"/>
        <v>0</v>
      </c>
      <c r="M79" s="62">
        <f t="shared" si="23"/>
        <v>0</v>
      </c>
      <c r="N79" s="62">
        <f t="shared" si="23"/>
        <v>0</v>
      </c>
      <c r="O79" s="62">
        <f t="shared" si="23"/>
        <v>0</v>
      </c>
      <c r="P79" s="62">
        <f t="shared" si="23"/>
        <v>0</v>
      </c>
      <c r="Q79" s="62">
        <f t="shared" si="16"/>
        <v>0</v>
      </c>
      <c r="R79" s="36" t="str">
        <f t="shared" si="20"/>
        <v>TOTAL</v>
      </c>
      <c r="S79" s="10"/>
      <c r="T79" s="10"/>
      <c r="U79" s="10"/>
      <c r="V79" s="10"/>
      <c r="W79" s="10"/>
      <c r="X79" s="10"/>
      <c r="Y79" s="10"/>
      <c r="Z79" s="10"/>
      <c r="AA79" s="10"/>
      <c r="AB79" s="10"/>
      <c r="AD79" s="11"/>
    </row>
    <row r="80" spans="1:37" ht="15.75" x14ac:dyDescent="0.25">
      <c r="A80" s="18" t="str">
        <f t="shared" si="19"/>
        <v/>
      </c>
      <c r="B80" s="46"/>
      <c r="C80" s="63"/>
      <c r="D80" s="64"/>
      <c r="E80" s="65">
        <v>0</v>
      </c>
      <c r="F80" s="65">
        <v>0</v>
      </c>
      <c r="G80" s="65">
        <v>0</v>
      </c>
      <c r="H80" s="65">
        <v>0</v>
      </c>
      <c r="I80" s="65"/>
      <c r="J80" s="65"/>
      <c r="K80" s="65"/>
      <c r="L80" s="65"/>
      <c r="M80" s="65"/>
      <c r="N80" s="65"/>
      <c r="O80" s="65"/>
      <c r="P80" s="66"/>
      <c r="Q80" s="35"/>
      <c r="R80" s="36" t="str">
        <f t="shared" si="20"/>
        <v/>
      </c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33" ht="15.75" x14ac:dyDescent="0.25">
      <c r="A81" s="18"/>
      <c r="B81" s="67" t="s">
        <v>92</v>
      </c>
      <c r="C81" s="68">
        <f>C69</f>
        <v>5560837878</v>
      </c>
      <c r="D81" s="69">
        <f>D69</f>
        <v>5840837878</v>
      </c>
      <c r="E81" s="70">
        <f t="shared" ref="E81:J81" si="24">E69</f>
        <v>83051503.120000005</v>
      </c>
      <c r="F81" s="70">
        <f t="shared" si="24"/>
        <v>189034279.39000002</v>
      </c>
      <c r="G81" s="70">
        <f t="shared" si="24"/>
        <v>263208705.25</v>
      </c>
      <c r="H81" s="70">
        <f t="shared" si="24"/>
        <v>175487233.71000004</v>
      </c>
      <c r="I81" s="71">
        <f t="shared" si="24"/>
        <v>254003345.34</v>
      </c>
      <c r="J81" s="71">
        <f t="shared" si="24"/>
        <v>210027269.59</v>
      </c>
      <c r="K81" s="71">
        <f>K69</f>
        <v>272988587.72000003</v>
      </c>
      <c r="L81" s="71">
        <f>L69</f>
        <v>389206285.81</v>
      </c>
      <c r="M81" s="71">
        <f>M69</f>
        <v>695156912.99999988</v>
      </c>
      <c r="N81" s="71">
        <f>N69</f>
        <v>284363432.66000003</v>
      </c>
      <c r="O81" s="71">
        <f t="shared" ref="O81:P81" si="25">O69</f>
        <v>0</v>
      </c>
      <c r="P81" s="71">
        <f t="shared" si="25"/>
        <v>0</v>
      </c>
      <c r="Q81" s="70">
        <f>SUM(E81:P81)</f>
        <v>2816527555.5899997</v>
      </c>
      <c r="R81" s="72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73"/>
    </row>
    <row r="82" spans="1:33" ht="14.25" customHeight="1" x14ac:dyDescent="0.25">
      <c r="B82" s="74"/>
      <c r="C82" s="74"/>
      <c r="D82" s="74"/>
      <c r="E82" s="75"/>
      <c r="Q82" s="7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33" ht="13.5" customHeight="1" x14ac:dyDescent="0.25">
      <c r="B83" s="77"/>
      <c r="C83" s="74"/>
      <c r="D83" s="74"/>
      <c r="E83" s="74"/>
      <c r="F83" s="78"/>
      <c r="G83" s="78"/>
      <c r="H83" s="78"/>
      <c r="I83" s="79"/>
      <c r="J83" s="79"/>
      <c r="K83" s="79"/>
      <c r="L83" s="79"/>
      <c r="M83" s="79"/>
      <c r="N83" s="79"/>
      <c r="O83" s="79"/>
      <c r="P83" s="79"/>
      <c r="Q83" s="80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3" ht="14.25" customHeight="1" x14ac:dyDescent="0.25">
      <c r="B84" s="81" t="s">
        <v>93</v>
      </c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33" ht="25.5" customHeight="1" x14ac:dyDescent="0.25">
      <c r="B85" s="84" t="s">
        <v>94</v>
      </c>
      <c r="C85" s="85"/>
      <c r="D85" s="86"/>
      <c r="F85" s="87"/>
      <c r="M85" s="88"/>
      <c r="N85" s="88"/>
      <c r="O85" s="88"/>
      <c r="P85" s="88"/>
      <c r="Q85" s="87"/>
      <c r="R85" s="89"/>
      <c r="S85" s="89"/>
      <c r="T85" s="89"/>
      <c r="U85" s="89"/>
      <c r="V85" s="89"/>
      <c r="W85" s="89"/>
      <c r="X85" s="89"/>
      <c r="Y85" s="89"/>
      <c r="Z85" s="89"/>
      <c r="AA85" s="89"/>
      <c r="AE85" s="90"/>
      <c r="AF85" s="90"/>
      <c r="AG85" s="90"/>
    </row>
    <row r="86" spans="1:33" ht="36" customHeight="1" x14ac:dyDescent="0.25">
      <c r="B86" s="91" t="s">
        <v>95</v>
      </c>
      <c r="C86" s="92"/>
      <c r="D86" s="93"/>
      <c r="G86" s="94" t="s">
        <v>96</v>
      </c>
      <c r="H86" s="94"/>
      <c r="K86" s="94" t="s">
        <v>97</v>
      </c>
      <c r="L86" s="94"/>
    </row>
    <row r="87" spans="1:33" ht="15" customHeight="1" x14ac:dyDescent="0.25">
      <c r="B87" s="91" t="s">
        <v>98</v>
      </c>
      <c r="C87" s="92"/>
      <c r="D87" s="93"/>
      <c r="G87" s="8"/>
    </row>
    <row r="88" spans="1:33" x14ac:dyDescent="0.25">
      <c r="B88" s="91"/>
      <c r="C88" s="92"/>
      <c r="D88" s="93"/>
      <c r="G88" s="8"/>
    </row>
    <row r="89" spans="1:33" x14ac:dyDescent="0.25">
      <c r="B89" s="91"/>
      <c r="C89" s="92"/>
      <c r="D89" s="93"/>
      <c r="F89" s="89"/>
      <c r="G89" s="95" t="s">
        <v>99</v>
      </c>
      <c r="H89" s="95"/>
      <c r="K89" s="95" t="s">
        <v>100</v>
      </c>
      <c r="L89" s="95"/>
      <c r="M89" s="88"/>
      <c r="N89" s="88"/>
      <c r="O89" s="88"/>
      <c r="P89" s="88"/>
      <c r="Q89" s="87"/>
      <c r="R89" s="89"/>
      <c r="S89" s="89"/>
      <c r="T89" s="89"/>
      <c r="U89" s="89"/>
      <c r="V89" s="89"/>
      <c r="W89" s="89"/>
      <c r="X89" s="89"/>
      <c r="Y89" s="89"/>
      <c r="Z89" s="89"/>
      <c r="AA89" s="89"/>
      <c r="AE89" s="90"/>
      <c r="AF89" s="90"/>
      <c r="AG89" s="90"/>
    </row>
    <row r="90" spans="1:33" x14ac:dyDescent="0.25">
      <c r="B90" s="96"/>
      <c r="C90" s="97"/>
      <c r="D90" s="98"/>
      <c r="F90" s="87"/>
      <c r="G90" s="94" t="s">
        <v>101</v>
      </c>
      <c r="H90" s="94"/>
      <c r="K90" s="94" t="s">
        <v>102</v>
      </c>
      <c r="L90" s="94"/>
      <c r="M90" s="99"/>
      <c r="N90" s="99"/>
      <c r="O90" s="99"/>
      <c r="P90" s="99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E90" s="100"/>
      <c r="AF90" s="100"/>
      <c r="AG90" s="100"/>
    </row>
  </sheetData>
  <mergeCells count="18">
    <mergeCell ref="K90:L90"/>
    <mergeCell ref="AE90:AG90"/>
    <mergeCell ref="B85:D85"/>
    <mergeCell ref="AE85:AG85"/>
    <mergeCell ref="B86:D86"/>
    <mergeCell ref="G86:H86"/>
    <mergeCell ref="K86:L86"/>
    <mergeCell ref="B87:D90"/>
    <mergeCell ref="G89:H89"/>
    <mergeCell ref="K89:L89"/>
    <mergeCell ref="AE89:AG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2025-11-03T14:22:47Z</dcterms:created>
  <dcterms:modified xsi:type="dcterms:W3CDTF">2025-11-03T14:24:55Z</dcterms:modified>
</cp:coreProperties>
</file>