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drawings/drawing4.xml" ContentType="application/vnd.openxmlformats-officedocument.drawing+xml"/>
  <Override PartName="/xl/tables/table4.xml" ContentType="application/vnd.openxmlformats-officedocument.spreadsheetml.table+xml"/>
  <Override PartName="/xl/drawings/drawing5.xml" ContentType="application/vnd.openxmlformats-officedocument.drawing+xml"/>
  <Override PartName="/xl/tables/table5.xml" ContentType="application/vnd.openxmlformats-officedocument.spreadsheetml.table+xml"/>
  <Override PartName="/xl/drawings/drawing6.xml" ContentType="application/vnd.openxmlformats-officedocument.drawing+xml"/>
  <Override PartName="/xl/tables/table6.xml" ContentType="application/vnd.openxmlformats-officedocument.spreadsheetml.table+xml"/>
  <Override PartName="/xl/drawings/drawing7.xml" ContentType="application/vnd.openxmlformats-officedocument.drawing+xml"/>
  <Override PartName="/xl/tables/table7.xml" ContentType="application/vnd.openxmlformats-officedocument.spreadsheetml.table+xml"/>
  <Override PartName="/xl/drawings/drawing8.xml" ContentType="application/vnd.openxmlformats-officedocument.drawing+xml"/>
  <Override PartName="/xl/tables/table8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emgobdo.sharepoint.com/sites/DirecciondePlanificacionyDesarrollo/Documentos compartidos/DPPP/Depto. PPP/2025/Informe de Monitoreo y Seguimiento/T4/Productos priorizados T4/"/>
    </mc:Choice>
  </mc:AlternateContent>
  <xr:revisionPtr revIDLastSave="9" documentId="8_{353BFDD9-6379-456D-9DB7-9C40A3CB3C4E}" xr6:coauthVersionLast="47" xr6:coauthVersionMax="47" xr10:uidLastSave="{A0A8907C-F84E-4909-B2A8-5884F04D0D23}"/>
  <bookViews>
    <workbookView xWindow="-120" yWindow="-120" windowWidth="29040" windowHeight="15720" activeTab="7" xr2:uid="{00000000-000D-0000-FFFF-FFFF00000000}"/>
  </bookViews>
  <sheets>
    <sheet name="6816 " sheetId="10" r:id="rId1"/>
    <sheet name="6816" sheetId="3" state="hidden" r:id="rId2"/>
    <sheet name="6817" sheetId="4" r:id="rId3"/>
    <sheet name="6819" sheetId="9" r:id="rId4"/>
    <sheet name="7706" sheetId="1" r:id="rId5"/>
    <sheet name="7707" sheetId="5" r:id="rId6"/>
    <sheet name="7708" sheetId="6" r:id="rId7"/>
    <sheet name="7709" sheetId="2" r:id="rId8"/>
  </sheets>
  <externalReferences>
    <externalReference r:id="rId9"/>
    <externalReference r:id="rId10"/>
  </externalReferences>
  <definedNames>
    <definedName name="_xlnm.Print_Area" localSheetId="1">'6816'!$A$1:$J$45</definedName>
    <definedName name="_xlnm.Print_Area" localSheetId="0">'6816 '!$A$1:$J$45</definedName>
    <definedName name="_xlnm.Print_Area" localSheetId="2">'6817'!$A$1:$J$47</definedName>
    <definedName name="_xlnm.Print_Area" localSheetId="3">'6819'!$A$1:$J$44</definedName>
    <definedName name="_xlnm.Print_Area" localSheetId="4">'7706'!$A$1:$J$44</definedName>
    <definedName name="_xlnm.Print_Area" localSheetId="5">'7707'!$A$1:$J$45</definedName>
    <definedName name="_xlnm.Print_Area" localSheetId="6">'7708'!$A$1:$J$44</definedName>
    <definedName name="_xlnm.Print_Area" localSheetId="7">'7709'!$A$1:$J$45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9" i="10" l="1"/>
  <c r="J29" i="10"/>
  <c r="F25" i="2"/>
  <c r="C25" i="2"/>
  <c r="G29" i="6"/>
  <c r="F25" i="6"/>
  <c r="C25" i="6"/>
  <c r="F25" i="5"/>
  <c r="C25" i="5"/>
  <c r="C25" i="1" l="1"/>
  <c r="F25" i="1" s="1"/>
  <c r="F25" i="9"/>
  <c r="C25" i="9"/>
  <c r="F25" i="4"/>
  <c r="C25" i="4"/>
  <c r="I25" i="10" l="1"/>
  <c r="B44" i="10"/>
  <c r="B43" i="10"/>
  <c r="B42" i="10"/>
  <c r="C16" i="10"/>
  <c r="C15" i="10"/>
  <c r="C14" i="10"/>
  <c r="J29" i="9" l="1"/>
  <c r="J29" i="3"/>
  <c r="I29" i="3"/>
  <c r="J29" i="6"/>
  <c r="I29" i="6"/>
  <c r="I25" i="6"/>
  <c r="I25" i="5"/>
  <c r="I25" i="1"/>
  <c r="I25" i="9"/>
  <c r="I25" i="4"/>
  <c r="I25" i="3"/>
  <c r="C15" i="9" l="1"/>
  <c r="J29" i="1" l="1"/>
  <c r="B43" i="3"/>
  <c r="B42" i="3"/>
  <c r="B44" i="2"/>
  <c r="B43" i="2"/>
  <c r="I25" i="2" l="1"/>
  <c r="B44" i="6"/>
  <c r="B43" i="6"/>
  <c r="B44" i="5" l="1"/>
  <c r="B43" i="5"/>
  <c r="J29" i="4" l="1"/>
  <c r="B44" i="9" l="1"/>
  <c r="B43" i="9"/>
  <c r="B44" i="3" l="1"/>
  <c r="B42" i="5"/>
  <c r="B42" i="9" l="1"/>
  <c r="B44" i="4"/>
  <c r="B43" i="4"/>
  <c r="B42" i="4"/>
  <c r="B42" i="2"/>
  <c r="B42" i="6"/>
  <c r="B43" i="1"/>
  <c r="B42" i="1"/>
  <c r="I29" i="5" l="1"/>
  <c r="I29" i="9"/>
  <c r="I29" i="1"/>
  <c r="J29" i="5"/>
  <c r="J29" i="2"/>
  <c r="C16" i="9" l="1"/>
  <c r="C14" i="9"/>
  <c r="I29" i="4" l="1"/>
  <c r="C15" i="6" l="1"/>
  <c r="C16" i="6" l="1"/>
  <c r="C14" i="6"/>
  <c r="C15" i="5" l="1"/>
  <c r="C14" i="5"/>
  <c r="C16" i="4" l="1"/>
  <c r="C15" i="4"/>
  <c r="C14" i="4"/>
  <c r="C16" i="3" l="1"/>
  <c r="C15" i="3"/>
  <c r="C14" i="3"/>
  <c r="C15" i="2" l="1"/>
  <c r="C14" i="2"/>
  <c r="C16" i="1" l="1"/>
  <c r="C15" i="1"/>
  <c r="C14" i="1"/>
</calcChain>
</file>

<file path=xl/sharedStrings.xml><?xml version="1.0" encoding="utf-8"?>
<sst xmlns="http://schemas.openxmlformats.org/spreadsheetml/2006/main" count="608" uniqueCount="145">
  <si>
    <t>Código</t>
  </si>
  <si>
    <t>Documento Relacionado</t>
  </si>
  <si>
    <t>Fecha Versión</t>
  </si>
  <si>
    <t>Versión</t>
  </si>
  <si>
    <t>DEC-FOR013</t>
  </si>
  <si>
    <t>I -Información Institucional</t>
  </si>
  <si>
    <t>I.I - Completar los datos requeridos sobre la institución</t>
  </si>
  <si>
    <t>Capítulo</t>
  </si>
  <si>
    <t>0222-MINISTERIO DE ENERGIA Y MINAS</t>
  </si>
  <si>
    <t>Subcapítulo</t>
  </si>
  <si>
    <t>01-MINISTERIO DE ENERGIA Y MINAS</t>
  </si>
  <si>
    <t>Unidad Ejecutora</t>
  </si>
  <si>
    <t>0001-MINISTERIO DE ENERGIA Y MINAS</t>
  </si>
  <si>
    <t>Misión</t>
  </si>
  <si>
    <t>Formular y administrar políticas para el aprovechamiento integral de los recursos energéticos y mineros de la Republica 
Dominicana, bajo criterios de transparencia y sostenibilidad ambiental.</t>
  </si>
  <si>
    <t>Visión</t>
  </si>
  <si>
    <t>Ser una entidad de excelencia en la formulación y ejecución eficiente, responsable y transparente de políticas de desarrollo, para el 
integral y gestión sostenible de los recursos energéticos y mineros, en beneficios de las presentes y futuras generaciones de 
Dominicanos.</t>
  </si>
  <si>
    <t>II. Contribución a la Estrategia Nacional de Desarrollo</t>
  </si>
  <si>
    <t>Eje estratégico:</t>
  </si>
  <si>
    <t>Objetivo general:</t>
  </si>
  <si>
    <t>3.5</t>
  </si>
  <si>
    <t>Objetivo(s) específico(s):</t>
  </si>
  <si>
    <t>3.5.6</t>
  </si>
  <si>
    <t>III. Información del Programa</t>
  </si>
  <si>
    <t>Nombre:</t>
  </si>
  <si>
    <t xml:space="preserve">Regulación, fiscalización  y desarrollo de la minería metálica , no metálica y MAPE. </t>
  </si>
  <si>
    <t>Descripción:</t>
  </si>
  <si>
    <t xml:space="preserve">Personas físicas y/o jurídicas reciben fiscalizaciones a las concesiones de exploración y explotación minera. </t>
  </si>
  <si>
    <r>
      <t>Beneficiarios:</t>
    </r>
    <r>
      <rPr>
        <sz val="12"/>
        <color rgb="FF000000"/>
        <rFont val="Century Gothic"/>
        <family val="2"/>
      </rPr>
      <t xml:space="preserve"> </t>
    </r>
  </si>
  <si>
    <t>Personas físicas y jurídicas</t>
  </si>
  <si>
    <t>Resultado Asociado:</t>
  </si>
  <si>
    <t xml:space="preserve">Este programa esta vinculado al ODS 15: "Vida de ecosistemas terrestre", ya que incentiva a una consciencia creciente entre las empresas de que deben actuar rápido, para demostrar que han incorporado la sostenibilidad como un modelo de negocio para evitar perder oportunidades comerciales y financieras.  </t>
  </si>
  <si>
    <t>IV. Formulación y Ejecución Física-Financiera</t>
  </si>
  <si>
    <t>IV.I - Desempeño financiero</t>
  </si>
  <si>
    <t>Presupuesto Inicial</t>
  </si>
  <si>
    <t>Presupuesto Vigente</t>
  </si>
  <si>
    <t>Presupuesto Ejecutado</t>
  </si>
  <si>
    <t>Porcentaje de Ejecución (ejecutado/vigente)</t>
  </si>
  <si>
    <t>IV.II - Formulación y Ejecución Trimestral de las Metas por Producto</t>
  </si>
  <si>
    <t xml:space="preserve"> Presupuesto Anual</t>
  </si>
  <si>
    <t>Avance</t>
  </si>
  <si>
    <t>Producto</t>
  </si>
  <si>
    <t>Indicador</t>
  </si>
  <si>
    <t>Física
(A)</t>
  </si>
  <si>
    <t>Financiera
(B)</t>
  </si>
  <si>
    <t>Física
(C)</t>
  </si>
  <si>
    <t>Financiera
(D)</t>
  </si>
  <si>
    <t>Física 
(E)</t>
  </si>
  <si>
    <t>Financiera 
 (F)</t>
  </si>
  <si>
    <t>Física 
(%)
 G=E/C</t>
  </si>
  <si>
    <t>Financiero 
(%) 
H=F/D</t>
  </si>
  <si>
    <t>6816/002.- Personas Físicas y jurídicas reciben auditorias de las investigaciones, exploraciones y fiscalizaciones mineras</t>
  </si>
  <si>
    <t xml:space="preserve">Número de auditorías realizadas </t>
  </si>
  <si>
    <t>V. Análisis de los Logros y Desviaciones</t>
  </si>
  <si>
    <t>V.I - Información de Logros y Desviaciones por Producto</t>
  </si>
  <si>
    <t xml:space="preserve">Producto: </t>
  </si>
  <si>
    <t>6816/002.- Personas Físicas y jurídicas reciben fiscalizaciones de concesiones de exploraciones y explotaciones mineras.</t>
  </si>
  <si>
    <t xml:space="preserve">Descripción del producto: </t>
  </si>
  <si>
    <t>Personas físicas y/o jurídicas reciben auditorias de las investigaciones, exploraciones y fiscalizaciones mineras</t>
  </si>
  <si>
    <t>Logros alcanzados:</t>
  </si>
  <si>
    <t>Causas y justificación del desvío:</t>
  </si>
  <si>
    <r>
      <t xml:space="preserve">VI. </t>
    </r>
    <r>
      <rPr>
        <b/>
        <sz val="11"/>
        <color theme="0"/>
        <rFont val="Century Gothic"/>
        <family val="2"/>
      </rPr>
      <t>Oportunidades de Mejora</t>
    </r>
  </si>
  <si>
    <t xml:space="preserve">VI. I - De acuerdo a los eventos presentados durante la ejecución del producto, ¿qué aspecto puede mejorarse? </t>
  </si>
  <si>
    <t>[Registrar las oportunidades de mejora identificadas, como acciones puntuales, especificando las fechas de su realización.]</t>
  </si>
  <si>
    <r>
      <rPr>
        <b/>
        <sz val="10"/>
        <rFont val="Calibri"/>
        <family val="2"/>
      </rPr>
      <t>Nota:</t>
    </r>
    <r>
      <rPr>
        <sz val="10"/>
        <rFont val="Calibri"/>
        <family val="2"/>
      </rPr>
      <t xml:space="preserve"> Las secciones III, IV, V y VI deben ser repetidas, la misma cantidad de programas sustantivos (codificados desde 11 al 95) que tenga la unidad ejecutora</t>
    </r>
  </si>
  <si>
    <t>Presupuesto aprobado  :</t>
  </si>
  <si>
    <t>Presupuesto modificado :</t>
  </si>
  <si>
    <t>Carolina Hernández</t>
  </si>
  <si>
    <t>Gloria Contreras</t>
  </si>
  <si>
    <t>Total devengado :</t>
  </si>
  <si>
    <t>Directora de Planificación y Desarrollo</t>
  </si>
  <si>
    <t>Directora Financiera.</t>
  </si>
  <si>
    <t>I -Información Instituciónal</t>
  </si>
  <si>
    <t>Formular y administrar politicas para el aprovechamiento integral de los recursos energeticos y mineros de la Republica 
Dominicana, bajo criterios de transparencia y sostenibilidad ambiental.</t>
  </si>
  <si>
    <t>Regulacion y desarrollo energético.</t>
  </si>
  <si>
    <t>Esta actividad consiste en inspecionar las ejecutorias de los planes de mantenimiento realizados a las infraestruturas energéticas.</t>
  </si>
  <si>
    <t>Personas fisicas y jurídicas</t>
  </si>
  <si>
    <t xml:space="preserve">Este programa esta vinculado al ODS 7, "Energia asequible y no contaminante" el cual garantiza el acceso a: energía, segura, sostenible y moderna, y a prestar atención a otras fuentes energéticas seguras y limpias. </t>
  </si>
  <si>
    <t>6817.- Empresas Públicas y privadas reciben fiscalizaciones de las infraestructuras energéticas</t>
  </si>
  <si>
    <t>Número de fiscalizaciones realizadas.</t>
  </si>
  <si>
    <t>6817.- Empresas públicas y privadas reciben fiscalizaciones de las infraestructuras energéticas.</t>
  </si>
  <si>
    <t>Se realizaran las fiscalizaciones a las infraestructuras  para validar el cumplimiento de las mismas.</t>
  </si>
  <si>
    <t>Regulación y desarrollo energético.</t>
  </si>
  <si>
    <t>Educar sobre las diferentes formas de generación de energía a partir de fuentes renovables, en cumplimiento con las metas de eficiencia y ahorro energético.</t>
  </si>
  <si>
    <t xml:space="preserve">Este programa esta vinculado al ODS 7, "Energía asequible y no contaminante", el cual garantiza el acceso a: energía segura, sostenible y moderna, y a prestar atención a fuentes energéticas seguras y limpias, así como su promoción. </t>
  </si>
  <si>
    <t>6819.- Personas Físicas y jurídicas  reciben formación para el uso, desarrollo y ahorro de la energía.</t>
  </si>
  <si>
    <t>Cantidad de actividades educativas de sensibilización sobre las diferentes formas de generación de energía a partir de fuentes renovables</t>
  </si>
  <si>
    <t xml:space="preserve">Educar sobre las diferentes formas de generación de energía a partir de fuentes renovables, en cumplimiento con las metas de eficiencia y ahorro energético, usando como ejemplo las distintas estaciones temáticas del Parque Temático de Energía Renovable de la ciudad Juan Bosch.  </t>
  </si>
  <si>
    <t>Formular y administrar políticas para el aprovechamiento integral de los recursos energéticos y mineros de la República 
Dominicana, bajo criterios de transparencia y sostenibilidad ambiental.</t>
  </si>
  <si>
    <t>Regulación, fiscalización y desarrollo de la minería metálica, no metálica y MAPE.</t>
  </si>
  <si>
    <t>Personas físicas y jurídicas reciben resoluciones de otorgamiento de concesiones mineras.</t>
  </si>
  <si>
    <r>
      <rPr>
        <sz val="11"/>
        <rFont val="Calibri"/>
        <family val="2"/>
        <scheme val="minor"/>
      </rPr>
      <t>Este programa esta vinculado al OD</t>
    </r>
    <r>
      <rPr>
        <i/>
        <sz val="11"/>
        <rFont val="Calibri"/>
        <family val="2"/>
        <scheme val="minor"/>
      </rPr>
      <t>S 8 "Trabajo Decente y crecimiento económico",</t>
    </r>
    <r>
      <rPr>
        <sz val="11"/>
        <rFont val="Calibri"/>
        <family val="2"/>
        <scheme val="minor"/>
      </rPr>
      <t xml:space="preserve"> y alineado al Objetivo Especifico 3.5.6. de la END correspondiente a </t>
    </r>
    <r>
      <rPr>
        <i/>
        <sz val="11"/>
        <rFont val="Calibri"/>
        <family val="2"/>
        <scheme val="minor"/>
      </rPr>
      <t>" Consolidar un entorno adecuado que incentive la inversión para el desarrollo sostenible del sector minero"</t>
    </r>
  </si>
  <si>
    <t>7706-Personas físicas y jurídicas reciben autorizaciones para operaciones mineras según Ley 46-71.</t>
  </si>
  <si>
    <t>Cantidad de Resoluciones aprobadas.</t>
  </si>
  <si>
    <t>7706-Personas físicas y jurídicas reciben autorizaciones para operaciones mineras según ley 46-71.</t>
  </si>
  <si>
    <t>Devengado ejecutado :</t>
  </si>
  <si>
    <t xml:space="preserve">3.2.1. </t>
  </si>
  <si>
    <t>Asegurar un suministro confiable de electricidad, a precios competitivos y en condiciones de sostenibilidad financiera y ambiental.</t>
  </si>
  <si>
    <t>Regulación y desarrollo energético</t>
  </si>
  <si>
    <t xml:space="preserve">Sensibilizar el uso racional de la energía en instituciones públicas y privadas. </t>
  </si>
  <si>
    <r>
      <rPr>
        <sz val="11"/>
        <color theme="1"/>
        <rFont val="Calibri"/>
        <family val="2"/>
        <scheme val="minor"/>
      </rPr>
      <t>Este programa esta vinculado al ODS 7, "</t>
    </r>
    <r>
      <rPr>
        <i/>
        <sz val="11"/>
        <color theme="1"/>
        <rFont val="Calibri"/>
        <family val="2"/>
        <scheme val="minor"/>
      </rPr>
      <t>Energía asequible y no contaminante", e</t>
    </r>
    <r>
      <rPr>
        <sz val="11"/>
        <color theme="1"/>
        <rFont val="Calibri"/>
        <family val="2"/>
        <scheme val="minor"/>
      </rPr>
      <t>l cual garantiza el acceso a: energía segura, sostenible y moderna, y a prestar atención a otras fuentes energéticas seguras y limpias</t>
    </r>
    <r>
      <rPr>
        <i/>
        <sz val="11"/>
        <color theme="1"/>
        <rFont val="Calibri"/>
        <family val="2"/>
        <scheme val="minor"/>
      </rPr>
      <t xml:space="preserve">, </t>
    </r>
    <r>
      <rPr>
        <sz val="11"/>
        <color theme="1"/>
        <rFont val="Calibri"/>
        <family val="2"/>
        <scheme val="minor"/>
      </rPr>
      <t xml:space="preserve">y al objetivo especifico de la END 3.2.1. que </t>
    </r>
    <r>
      <rPr>
        <i/>
        <sz val="11"/>
        <color theme="1"/>
        <rFont val="Calibri"/>
        <family val="2"/>
        <scheme val="minor"/>
      </rPr>
      <t xml:space="preserve">" Asegurar un suministro confiable de electricidad, a precios competitivos y en condiciones de sostenibilidad financiera y ambiental" </t>
    </r>
  </si>
  <si>
    <t>7707.-Comunidades rurales y urbanas reciben acciones para el desarrollo energético.</t>
  </si>
  <si>
    <t>Número de zonas intervenidas y desarrolladas.</t>
  </si>
  <si>
    <t>7707.- Comunidades rurales y urbanas reciben acciones para el desarrollo energético.</t>
  </si>
  <si>
    <t xml:space="preserve">Electrificar a comunidades rurales y urbanas sin acceso a electricidad. </t>
  </si>
  <si>
    <t xml:space="preserve">Logros alcanzados: </t>
  </si>
  <si>
    <t>3.3.4</t>
  </si>
  <si>
    <t>Supervisar las instalaciones que utilicen fuentes radiactivas o equipos generadores de radiación.</t>
  </si>
  <si>
    <r>
      <rPr>
        <sz val="11"/>
        <rFont val="Calibri"/>
        <family val="2"/>
        <scheme val="minor"/>
      </rPr>
      <t xml:space="preserve">Este programa esta vinculado al ODS 7, </t>
    </r>
    <r>
      <rPr>
        <i/>
        <sz val="11"/>
        <rFont val="Calibri"/>
        <family val="2"/>
        <scheme val="minor"/>
      </rPr>
      <t>"Energía asequible y no contaminante",</t>
    </r>
    <r>
      <rPr>
        <sz val="11"/>
        <rFont val="Calibri"/>
        <family val="2"/>
        <scheme val="minor"/>
      </rPr>
      <t xml:space="preserve"> el cual garantiza el acceso a: energía segura, sostenible y moderna, y a prestar atención a fuentes energéticas seguras y limpias, así como su promoción, y a la línea de acción 3.3.4.3. de la END correspondiente a </t>
    </r>
    <r>
      <rPr>
        <i/>
        <sz val="11"/>
        <rFont val="Calibri"/>
        <family val="2"/>
        <scheme val="minor"/>
      </rPr>
      <t>" Fomentar el desarrollo de las aplicaciones de la energía nuclear, en los campos de medicina, industria, medio ambiente.</t>
    </r>
  </si>
  <si>
    <t>7708-0002. Instituciones reciben regulación y desarrollo de la energía renovable, no renovable y nuclear.</t>
  </si>
  <si>
    <t>Instituciones supervisadas que utilicen radiación ionizante</t>
  </si>
  <si>
    <t>3.2.2</t>
  </si>
  <si>
    <t>Desarrollar una estrategia integrada de exploración petrolera de corto, mediano y largo plazos, coherente y sostenida, que permita determinar la factibilidad de la explotación, incluyendo la plataforma marina y asegurando la sostenibilidad ambiental.</t>
  </si>
  <si>
    <t>Regulación y desarrollo de hidrocarburos</t>
  </si>
  <si>
    <t>Mejorar y actualizar la regulación en materia de exploración petrolera.</t>
  </si>
  <si>
    <r>
      <t>Este programa esta vinculado a la Línea de Acción 3.2.2.1 de la END 2030: "</t>
    </r>
    <r>
      <rPr>
        <sz val="11"/>
        <color theme="1"/>
        <rFont val="Calibri"/>
        <family val="2"/>
        <scheme val="minor"/>
      </rPr>
      <t>Desarrollar una estrategia integrada de exploración petrolera de corto, mediano y largo plazo, coherente y sostenible, que permita determinar la factibilidad de la explotación, incluyendo la plataforma marina y asegurando la sostenibilidad ambiental",</t>
    </r>
    <r>
      <rPr>
        <i/>
        <sz val="11"/>
        <color theme="1"/>
        <rFont val="Calibri"/>
        <family val="2"/>
        <scheme val="minor"/>
      </rPr>
      <t xml:space="preserve"> y además al ODS 7, "Energía asequible y no contaminante" el cual garantiza el acceso a: energía, segura, sostenible y moderna, y a prestar atención a otras fuentes energéticas seguras y limpias. </t>
    </r>
  </si>
  <si>
    <t>7709-. Adquisición de nuevos datos de líneas sísmicas 2D de alta definición (5,000 kms.) en cuencas costa afuera en el sur y el norte del país.</t>
  </si>
  <si>
    <t xml:space="preserve">Reporte de datos de líneas sísmicas adquiridas. </t>
  </si>
  <si>
    <t>7709  Estado Dominicano recibe nueva data sísmica para incrementar el potencial hidrocarburifero en el país</t>
  </si>
  <si>
    <t xml:space="preserve">Incrementar la información la información de las cuencas sedimentarias con potencial de explotación de hidrocarburos. </t>
  </si>
  <si>
    <t xml:space="preserve"> Programacion Anual</t>
  </si>
  <si>
    <t xml:space="preserve">  Programacion Anual</t>
  </si>
  <si>
    <t>Evidencia 1: requerimiento de adquisicion de equipos</t>
  </si>
  <si>
    <t>Evidencia 2: correo de tecnología o compras indicando que se realizara un proceso grande (licitación pública)</t>
  </si>
  <si>
    <t xml:space="preserve"> Programación Anual</t>
  </si>
  <si>
    <t>Programación Semestral</t>
  </si>
  <si>
    <t>Ejecución Semestral</t>
  </si>
  <si>
    <t xml:space="preserve"> </t>
  </si>
  <si>
    <t>Programación Semestre</t>
  </si>
  <si>
    <t>Ejecución Semestre</t>
  </si>
  <si>
    <t>Informe de Evaluación Semestral julio-diciembre de las Metas Físicas-Financieras</t>
  </si>
  <si>
    <t>IV.II - Formulación y Ejecución Semestral de las Metas por Producto</t>
  </si>
  <si>
    <t>Durante el semestre julio-diciembre se elaboraron 39 actas de fiscalización minera en atención a las solicitudes derivadas de la demanda.</t>
  </si>
  <si>
    <t>Durante el semestre julio-diciembre  se llevaron a cabo 25 visitas de inspección a infraestructuras energeticas.</t>
  </si>
  <si>
    <t>Durante el semestre julio-diciembre se llevaron a cabo 24 charlas de sensibilización sobre las diferentes formas de generación de energía a partir de fuentes renovables</t>
  </si>
  <si>
    <t xml:space="preserve"> La ejecución físico-financiera del producto se encuentra alineada con su programación, sin presentar desviaciones significativas.</t>
  </si>
  <si>
    <t xml:space="preserve">Durante el semestre julio-diciembre se realizaron 29 actas de auditorias de las investigaciones, exploraciones y fiscalizaciones minera. </t>
  </si>
  <si>
    <t xml:space="preserve">Durante el semestre julio-diciembre se ejecutaron se otorgaron 2 resoluciones de autorización para operación minera según Ley 46-71. </t>
  </si>
  <si>
    <t>La ejecución física del producto se mantiene conforme a lo programado; sin embargo, la desviación financiera obedece a incrementos en el renglón de remuneraciones.</t>
  </si>
  <si>
    <t xml:space="preserve">Comunidades rurales y urbanas fueron beneficiadas con acciones orientadas al desarrollo energético. Durante el semestre julio–diciembre se ejecutaron en su totalidad los 10 proyectos programados, conforme a lo establecido en la planificació. </t>
  </si>
  <si>
    <t>La ejecución físico-financiera del producto se encuentra alineada con su programación, sin presentar desviaciones significativas.</t>
  </si>
  <si>
    <t>Durante el semestre julio-diciembre de 2025, se logró supervisar 6 instalaciones que utilizan fuentes radiactivas o equipos generadores de radiación.</t>
  </si>
  <si>
    <t xml:space="preserve">Durante el semestre julio–diciembre de 2025 se programó la elaboración de dos reportes de datos de líneas sísmicas adquiridas, los cuales fueron debidamente realizados. </t>
  </si>
  <si>
    <t xml:space="preserve"> La ejecución físico del producto se encuentra alineada con su programación, sin presentar desviaciones significativas. La desviación financiera se debe a retrasos en el perfeccionamiento de nuevos contratos programados para el T4, los cuales fueron reprogramados para el T1-2026</t>
  </si>
  <si>
    <t xml:space="preserve"> La ejecución físico del producto se encuentra alineada con su programación, sin presentar desviaciones significativas. La desviación financiera que se refleja corresponde a un avances adicionales obtenidos en la planificacion de la consultoria internacional por acompañamiento técnico.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</si>
</sst>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43" formatCode="_(* #,##0.00_);_(* \(#,##0.00\);_(* &quot;-&quot;??_);_(@_)"/>
    <numFmt numFmtId="164" formatCode="_-* #,##0.00_-;\-* #,##0.00_-;_-* &quot;-&quot;??_-;_-@_-"/>
    <numFmt numFmtId="165" formatCode="dd/mm/yyyy;@"/>
    <numFmt numFmtId="166" formatCode="[$-10409]#,##0;\-#,##0"/>
    <numFmt numFmtId="167" formatCode="[$-10409]#,##0.00;\-#,##0.00"/>
    <numFmt numFmtId="168" formatCode="[$-10409]0.00%"/>
    <numFmt numFmtId="169" formatCode="&quot;XDR&quot;#,##0.00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</font>
    <font>
      <sz val="12"/>
      <color rgb="FF000000"/>
      <name val="Century Gothic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9"/>
      <name val="Calibri"/>
      <family val="2"/>
    </font>
    <font>
      <b/>
      <sz val="11"/>
      <color theme="0"/>
      <name val="Century Gothic"/>
      <family val="2"/>
    </font>
    <font>
      <sz val="10"/>
      <name val="Calibri"/>
      <family val="2"/>
    </font>
    <font>
      <b/>
      <sz val="10"/>
      <name val="Calibri"/>
      <family val="2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1"/>
      <color theme="1"/>
      <name val="Calibri"/>
      <family val="2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i/>
      <sz val="11"/>
      <color rgb="FF000000"/>
      <name val="Calibri"/>
      <family val="2"/>
      <scheme val="minor"/>
    </font>
    <font>
      <i/>
      <sz val="9"/>
      <name val="Calibri"/>
      <family val="2"/>
    </font>
    <font>
      <sz val="11"/>
      <color theme="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DCE6F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rgb="FFF5F5F5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FF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FFFFF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FFFFF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rgb="FFA6A6A6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50">
    <xf numFmtId="0" fontId="0" fillId="0" borderId="0" xfId="0"/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9" fillId="0" borderId="17" xfId="0" applyFont="1" applyBorder="1" applyAlignment="1">
      <alignment vertical="center"/>
    </xf>
    <xf numFmtId="0" fontId="0" fillId="0" borderId="17" xfId="0" applyBorder="1"/>
    <xf numFmtId="0" fontId="11" fillId="0" borderId="0" xfId="0" applyFont="1" applyProtection="1">
      <protection locked="0"/>
    </xf>
    <xf numFmtId="0" fontId="10" fillId="6" borderId="19" xfId="0" applyFont="1" applyFill="1" applyBorder="1" applyAlignment="1">
      <alignment horizontal="center" vertical="center"/>
    </xf>
    <xf numFmtId="0" fontId="10" fillId="0" borderId="19" xfId="0" applyFont="1" applyBorder="1" applyAlignment="1" applyProtection="1">
      <alignment horizontal="center" vertical="center" wrapText="1"/>
      <protection locked="0"/>
    </xf>
    <xf numFmtId="0" fontId="9" fillId="0" borderId="17" xfId="0" applyFont="1" applyBorder="1" applyAlignment="1">
      <alignment vertical="center" wrapText="1"/>
    </xf>
    <xf numFmtId="0" fontId="15" fillId="8" borderId="30" xfId="0" applyFont="1" applyFill="1" applyBorder="1" applyAlignment="1">
      <alignment horizontal="center" vertical="center" wrapText="1" readingOrder="1"/>
    </xf>
    <xf numFmtId="0" fontId="15" fillId="8" borderId="31" xfId="0" applyFont="1" applyFill="1" applyBorder="1" applyAlignment="1">
      <alignment horizontal="center" vertical="center" wrapText="1" readingOrder="1"/>
    </xf>
    <xf numFmtId="0" fontId="15" fillId="8" borderId="32" xfId="0" applyFont="1" applyFill="1" applyBorder="1" applyAlignment="1">
      <alignment horizontal="center" vertical="center" wrapText="1" readingOrder="1"/>
    </xf>
    <xf numFmtId="166" fontId="16" fillId="0" borderId="28" xfId="0" applyNumberFormat="1" applyFont="1" applyBorder="1" applyAlignment="1" applyProtection="1">
      <alignment horizontal="center" vertical="center" wrapText="1" readingOrder="1"/>
      <protection locked="0"/>
    </xf>
    <xf numFmtId="167" fontId="16" fillId="0" borderId="28" xfId="0" applyNumberFormat="1" applyFont="1" applyBorder="1" applyAlignment="1" applyProtection="1">
      <alignment horizontal="center" vertical="center" wrapText="1" readingOrder="1"/>
      <protection locked="0"/>
    </xf>
    <xf numFmtId="166" fontId="16" fillId="0" borderId="28" xfId="0" applyNumberFormat="1" applyFont="1" applyBorder="1" applyAlignment="1" applyProtection="1">
      <alignment horizontal="center" vertical="center" wrapText="1"/>
      <protection locked="0"/>
    </xf>
    <xf numFmtId="10" fontId="16" fillId="7" borderId="28" xfId="2" applyNumberFormat="1" applyFont="1" applyFill="1" applyBorder="1" applyAlignment="1" applyProtection="1">
      <alignment horizontal="center" vertical="center" wrapText="1" readingOrder="1"/>
      <protection locked="0"/>
    </xf>
    <xf numFmtId="168" fontId="16" fillId="7" borderId="25" xfId="0" applyNumberFormat="1" applyFont="1" applyFill="1" applyBorder="1" applyAlignment="1" applyProtection="1">
      <alignment horizontal="center" vertical="center" wrapText="1" readingOrder="1"/>
      <protection locked="0"/>
    </xf>
    <xf numFmtId="0" fontId="9" fillId="0" borderId="17" xfId="0" applyFont="1" applyBorder="1" applyAlignment="1" applyProtection="1">
      <alignment vertical="center" wrapText="1"/>
      <protection locked="0"/>
    </xf>
    <xf numFmtId="0" fontId="3" fillId="9" borderId="1" xfId="0" applyFont="1" applyFill="1" applyBorder="1" applyAlignment="1">
      <alignment vertical="top" wrapText="1"/>
    </xf>
    <xf numFmtId="0" fontId="3" fillId="9" borderId="5" xfId="0" applyFont="1" applyFill="1" applyBorder="1" applyAlignment="1">
      <alignment vertical="top" wrapText="1"/>
    </xf>
    <xf numFmtId="0" fontId="3" fillId="9" borderId="9" xfId="0" applyFont="1" applyFill="1" applyBorder="1" applyAlignment="1">
      <alignment vertical="top" wrapText="1"/>
    </xf>
    <xf numFmtId="0" fontId="2" fillId="0" borderId="17" xfId="0" applyFont="1" applyBorder="1"/>
    <xf numFmtId="0" fontId="10" fillId="6" borderId="19" xfId="0" applyFont="1" applyFill="1" applyBorder="1" applyAlignment="1">
      <alignment horizontal="center" vertical="center" wrapText="1"/>
    </xf>
    <xf numFmtId="0" fontId="21" fillId="0" borderId="0" xfId="0" applyFont="1" applyAlignment="1" applyProtection="1">
      <alignment horizontal="left" vertical="center" wrapText="1"/>
      <protection locked="0"/>
    </xf>
    <xf numFmtId="165" fontId="6" fillId="0" borderId="12" xfId="0" applyNumberFormat="1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13" fillId="0" borderId="22" xfId="0" applyFont="1" applyBorder="1" applyProtection="1">
      <protection locked="0"/>
    </xf>
    <xf numFmtId="167" fontId="16" fillId="9" borderId="28" xfId="0" applyNumberFormat="1" applyFont="1" applyFill="1" applyBorder="1" applyAlignment="1" applyProtection="1">
      <alignment horizontal="center" vertical="center" wrapText="1" readingOrder="1"/>
      <protection locked="0"/>
    </xf>
    <xf numFmtId="10" fontId="16" fillId="0" borderId="28" xfId="2" applyNumberFormat="1" applyFont="1" applyFill="1" applyBorder="1" applyAlignment="1" applyProtection="1">
      <alignment horizontal="center" vertical="center" wrapText="1" readingOrder="1"/>
      <protection locked="0"/>
    </xf>
    <xf numFmtId="168" fontId="16" fillId="0" borderId="25" xfId="0" applyNumberFormat="1" applyFont="1" applyBorder="1" applyAlignment="1" applyProtection="1">
      <alignment horizontal="center" vertical="center" wrapText="1" readingOrder="1"/>
      <protection locked="0"/>
    </xf>
    <xf numFmtId="0" fontId="10" fillId="0" borderId="19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/>
    </xf>
    <xf numFmtId="0" fontId="11" fillId="0" borderId="0" xfId="0" applyFont="1" applyAlignment="1" applyProtection="1">
      <alignment horizontal="center"/>
      <protection locked="0"/>
    </xf>
    <xf numFmtId="0" fontId="13" fillId="0" borderId="0" xfId="0" applyFont="1" applyAlignment="1" applyProtection="1">
      <alignment horizontal="center"/>
      <protection locked="0"/>
    </xf>
    <xf numFmtId="0" fontId="11" fillId="0" borderId="34" xfId="0" applyFont="1" applyBorder="1" applyProtection="1">
      <protection locked="0"/>
    </xf>
    <xf numFmtId="4" fontId="23" fillId="9" borderId="37" xfId="0" applyNumberFormat="1" applyFont="1" applyFill="1" applyBorder="1" applyAlignment="1" applyProtection="1">
      <alignment horizontal="center" vertical="center" wrapText="1" readingOrder="1"/>
      <protection locked="0"/>
    </xf>
    <xf numFmtId="0" fontId="11" fillId="9" borderId="0" xfId="0" applyFont="1" applyFill="1" applyProtection="1">
      <protection locked="0"/>
    </xf>
    <xf numFmtId="166" fontId="16" fillId="9" borderId="28" xfId="0" applyNumberFormat="1" applyFont="1" applyFill="1" applyBorder="1" applyAlignment="1" applyProtection="1">
      <alignment horizontal="center" vertical="center" wrapText="1" readingOrder="1"/>
      <protection locked="0"/>
    </xf>
    <xf numFmtId="166" fontId="16" fillId="9" borderId="28" xfId="0" applyNumberFormat="1" applyFont="1" applyFill="1" applyBorder="1" applyAlignment="1" applyProtection="1">
      <alignment horizontal="center" vertical="center" wrapText="1"/>
      <protection locked="0"/>
    </xf>
    <xf numFmtId="0" fontId="14" fillId="0" borderId="17" xfId="0" applyFont="1" applyBorder="1" applyAlignment="1" applyProtection="1">
      <alignment vertical="center" wrapText="1"/>
      <protection locked="0"/>
    </xf>
    <xf numFmtId="4" fontId="13" fillId="9" borderId="22" xfId="0" applyNumberFormat="1" applyFont="1" applyFill="1" applyBorder="1" applyProtection="1">
      <protection locked="0"/>
    </xf>
    <xf numFmtId="167" fontId="0" fillId="0" borderId="0" xfId="0" applyNumberFormat="1"/>
    <xf numFmtId="0" fontId="9" fillId="0" borderId="17" xfId="0" applyFont="1" applyBorder="1" applyAlignment="1" applyProtection="1">
      <alignment vertical="top" wrapText="1"/>
      <protection locked="0"/>
    </xf>
    <xf numFmtId="4" fontId="24" fillId="9" borderId="22" xfId="0" applyNumberFormat="1" applyFont="1" applyFill="1" applyBorder="1" applyProtection="1">
      <protection locked="0"/>
    </xf>
    <xf numFmtId="4" fontId="0" fillId="0" borderId="0" xfId="0" applyNumberFormat="1"/>
    <xf numFmtId="4" fontId="0" fillId="0" borderId="0" xfId="0" applyNumberFormat="1" applyAlignment="1">
      <alignment vertical="center"/>
    </xf>
    <xf numFmtId="0" fontId="0" fillId="0" borderId="0" xfId="0" applyAlignment="1">
      <alignment wrapText="1"/>
    </xf>
    <xf numFmtId="166" fontId="0" fillId="0" borderId="0" xfId="0" applyNumberFormat="1"/>
    <xf numFmtId="168" fontId="0" fillId="0" borderId="0" xfId="0" applyNumberFormat="1"/>
    <xf numFmtId="0" fontId="0" fillId="10" borderId="0" xfId="0" applyFill="1" applyAlignment="1">
      <alignment vertical="center"/>
    </xf>
    <xf numFmtId="0" fontId="0" fillId="10" borderId="0" xfId="0" applyFill="1"/>
    <xf numFmtId="0" fontId="29" fillId="9" borderId="24" xfId="0" applyFont="1" applyFill="1" applyBorder="1" applyAlignment="1" applyProtection="1">
      <alignment vertical="top" wrapText="1"/>
      <protection locked="0"/>
    </xf>
    <xf numFmtId="0" fontId="29" fillId="9" borderId="28" xfId="0" applyFont="1" applyFill="1" applyBorder="1" applyAlignment="1" applyProtection="1">
      <alignment vertical="top" wrapText="1"/>
      <protection locked="0"/>
    </xf>
    <xf numFmtId="0" fontId="29" fillId="0" borderId="24" xfId="0" applyFont="1" applyBorder="1" applyAlignment="1" applyProtection="1">
      <alignment vertical="top" wrapText="1"/>
      <protection locked="0"/>
    </xf>
    <xf numFmtId="0" fontId="29" fillId="0" borderId="28" xfId="0" applyFont="1" applyBorder="1" applyAlignment="1" applyProtection="1">
      <alignment vertical="top" wrapText="1"/>
      <protection locked="0"/>
    </xf>
    <xf numFmtId="0" fontId="29" fillId="0" borderId="24" xfId="0" applyFont="1" applyBorder="1" applyAlignment="1" applyProtection="1">
      <alignment vertical="center" wrapText="1"/>
      <protection locked="0"/>
    </xf>
    <xf numFmtId="0" fontId="29" fillId="0" borderId="28" xfId="0" applyFont="1" applyBorder="1" applyAlignment="1" applyProtection="1">
      <alignment vertical="center" wrapText="1"/>
      <protection locked="0"/>
    </xf>
    <xf numFmtId="166" fontId="16" fillId="9" borderId="38" xfId="0" applyNumberFormat="1" applyFont="1" applyFill="1" applyBorder="1" applyAlignment="1" applyProtection="1">
      <alignment horizontal="center" vertical="center" wrapText="1"/>
      <protection locked="0"/>
    </xf>
    <xf numFmtId="169" fontId="0" fillId="0" borderId="0" xfId="0" applyNumberFormat="1"/>
    <xf numFmtId="0" fontId="30" fillId="11" borderId="0" xfId="0" applyFont="1" applyFill="1" applyAlignment="1">
      <alignment horizontal="right" vertical="center" wrapText="1"/>
    </xf>
    <xf numFmtId="43" fontId="0" fillId="0" borderId="0" xfId="1" applyFont="1"/>
    <xf numFmtId="43" fontId="0" fillId="0" borderId="0" xfId="0" applyNumberFormat="1"/>
    <xf numFmtId="9" fontId="0" fillId="0" borderId="0" xfId="2" applyFont="1"/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6" xfId="0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0" fillId="3" borderId="17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18" xfId="0" applyFill="1" applyBorder="1" applyAlignment="1">
      <alignment horizontal="center"/>
    </xf>
    <xf numFmtId="0" fontId="7" fillId="4" borderId="17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/>
    </xf>
    <xf numFmtId="0" fontId="7" fillId="4" borderId="18" xfId="0" applyFont="1" applyFill="1" applyBorder="1" applyAlignment="1">
      <alignment horizontal="left" vertical="center"/>
    </xf>
    <xf numFmtId="0" fontId="8" fillId="5" borderId="17" xfId="0" applyFont="1" applyFill="1" applyBorder="1" applyAlignment="1">
      <alignment horizontal="left" vertical="center"/>
    </xf>
    <xf numFmtId="0" fontId="8" fillId="5" borderId="0" xfId="0" applyFont="1" applyFill="1" applyAlignment="1">
      <alignment horizontal="left" vertical="center"/>
    </xf>
    <xf numFmtId="0" fontId="8" fillId="5" borderId="18" xfId="0" applyFont="1" applyFill="1" applyBorder="1" applyAlignment="1">
      <alignment horizontal="left" vertical="center"/>
    </xf>
    <xf numFmtId="49" fontId="20" fillId="0" borderId="19" xfId="0" quotePrefix="1" applyNumberFormat="1" applyFont="1" applyBorder="1" applyAlignment="1" applyProtection="1">
      <alignment horizontal="left" vertical="center" wrapText="1"/>
      <protection locked="0"/>
    </xf>
    <xf numFmtId="49" fontId="20" fillId="0" borderId="20" xfId="0" quotePrefix="1" applyNumberFormat="1" applyFont="1" applyBorder="1" applyAlignment="1" applyProtection="1">
      <alignment horizontal="left" vertical="center" wrapText="1"/>
      <protection locked="0"/>
    </xf>
    <xf numFmtId="49" fontId="20" fillId="0" borderId="21" xfId="0" quotePrefix="1" applyNumberFormat="1" applyFont="1" applyBorder="1" applyAlignment="1" applyProtection="1">
      <alignment horizontal="left" vertical="center" wrapText="1"/>
      <protection locked="0"/>
    </xf>
    <xf numFmtId="0" fontId="21" fillId="0" borderId="0" xfId="0" applyFont="1" applyAlignment="1" applyProtection="1">
      <alignment horizontal="left" vertical="center" wrapText="1"/>
      <protection locked="0"/>
    </xf>
    <xf numFmtId="0" fontId="21" fillId="0" borderId="0" xfId="0" applyFont="1" applyAlignment="1" applyProtection="1">
      <alignment horizontal="left" vertical="center"/>
      <protection locked="0"/>
    </xf>
    <xf numFmtId="0" fontId="21" fillId="0" borderId="18" xfId="0" applyFont="1" applyBorder="1" applyAlignment="1" applyProtection="1">
      <alignment horizontal="left" vertical="center"/>
      <protection locked="0"/>
    </xf>
    <xf numFmtId="0" fontId="21" fillId="0" borderId="0" xfId="0" applyFont="1" applyAlignment="1" applyProtection="1">
      <alignment vertical="center" wrapText="1"/>
      <protection locked="0"/>
    </xf>
    <xf numFmtId="0" fontId="21" fillId="0" borderId="0" xfId="0" applyFont="1" applyAlignment="1" applyProtection="1">
      <alignment vertical="center"/>
      <protection locked="0"/>
    </xf>
    <xf numFmtId="0" fontId="21" fillId="0" borderId="18" xfId="0" applyFont="1" applyBorder="1" applyAlignment="1" applyProtection="1">
      <alignment vertical="center"/>
      <protection locked="0"/>
    </xf>
    <xf numFmtId="0" fontId="21" fillId="0" borderId="22" xfId="0" applyFont="1" applyBorder="1" applyAlignment="1">
      <alignment horizontal="center" vertical="center" wrapText="1"/>
    </xf>
    <xf numFmtId="39" fontId="11" fillId="9" borderId="27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9" borderId="28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9" borderId="25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9" borderId="36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9" borderId="24" xfId="1" applyNumberFormat="1" applyFont="1" applyFill="1" applyBorder="1" applyAlignment="1" applyProtection="1">
      <alignment horizontal="center" vertical="center" wrapText="1" readingOrder="1"/>
      <protection locked="0"/>
    </xf>
    <xf numFmtId="10" fontId="11" fillId="7" borderId="28" xfId="2" applyNumberFormat="1" applyFont="1" applyFill="1" applyBorder="1" applyAlignment="1" applyProtection="1">
      <alignment horizontal="center" vertical="center" wrapText="1" readingOrder="1"/>
    </xf>
    <xf numFmtId="10" fontId="11" fillId="7" borderId="29" xfId="2" applyNumberFormat="1" applyFont="1" applyFill="1" applyBorder="1" applyAlignment="1" applyProtection="1">
      <alignment horizontal="center" vertical="center" wrapText="1" readingOrder="1"/>
    </xf>
    <xf numFmtId="0" fontId="21" fillId="0" borderId="18" xfId="0" applyFont="1" applyBorder="1" applyAlignment="1" applyProtection="1">
      <alignment horizontal="left" vertical="center" wrapText="1"/>
      <protection locked="0"/>
    </xf>
    <xf numFmtId="0" fontId="25" fillId="0" borderId="0" xfId="0" applyFont="1" applyAlignment="1" applyProtection="1">
      <alignment horizontal="left" vertical="center" wrapText="1"/>
      <protection locked="0"/>
    </xf>
    <xf numFmtId="0" fontId="25" fillId="0" borderId="18" xfId="0" applyFont="1" applyBorder="1" applyAlignment="1" applyProtection="1">
      <alignment horizontal="left" vertical="center" wrapText="1"/>
      <protection locked="0"/>
    </xf>
    <xf numFmtId="0" fontId="13" fillId="6" borderId="23" xfId="0" applyFont="1" applyFill="1" applyBorder="1" applyAlignment="1">
      <alignment horizontal="center" vertical="center" wrapText="1" readingOrder="1"/>
    </xf>
    <xf numFmtId="0" fontId="13" fillId="6" borderId="24" xfId="0" applyFont="1" applyFill="1" applyBorder="1" applyAlignment="1">
      <alignment horizontal="center" vertical="center" wrapText="1" readingOrder="1"/>
    </xf>
    <xf numFmtId="0" fontId="13" fillId="6" borderId="25" xfId="0" applyFont="1" applyFill="1" applyBorder="1" applyAlignment="1">
      <alignment horizontal="center" vertical="center" wrapText="1" readingOrder="1"/>
    </xf>
    <xf numFmtId="0" fontId="13" fillId="6" borderId="36" xfId="0" applyFont="1" applyFill="1" applyBorder="1" applyAlignment="1">
      <alignment horizontal="center" vertical="center" wrapText="1" readingOrder="1"/>
    </xf>
    <xf numFmtId="0" fontId="13" fillId="6" borderId="26" xfId="0" applyFont="1" applyFill="1" applyBorder="1" applyAlignment="1">
      <alignment horizontal="center" vertical="center" wrapText="1" readingOrder="1"/>
    </xf>
    <xf numFmtId="0" fontId="8" fillId="5" borderId="17" xfId="0" applyFont="1" applyFill="1" applyBorder="1" applyAlignment="1">
      <alignment horizontal="left" vertical="center" wrapText="1"/>
    </xf>
    <xf numFmtId="0" fontId="8" fillId="5" borderId="0" xfId="0" applyFont="1" applyFill="1" applyAlignment="1">
      <alignment horizontal="left" vertical="center" wrapText="1"/>
    </xf>
    <xf numFmtId="0" fontId="8" fillId="5" borderId="18" xfId="0" applyFont="1" applyFill="1" applyBorder="1" applyAlignment="1">
      <alignment horizontal="left" vertical="center" wrapText="1"/>
    </xf>
    <xf numFmtId="0" fontId="21" fillId="0" borderId="33" xfId="0" applyFont="1" applyBorder="1" applyAlignment="1" applyProtection="1">
      <alignment horizontal="left" vertical="center" wrapText="1"/>
      <protection locked="0"/>
    </xf>
    <xf numFmtId="0" fontId="21" fillId="0" borderId="34" xfId="0" applyFont="1" applyBorder="1" applyAlignment="1" applyProtection="1">
      <alignment horizontal="left" vertical="center" wrapText="1"/>
      <protection locked="0"/>
    </xf>
    <xf numFmtId="0" fontId="21" fillId="0" borderId="35" xfId="0" applyFont="1" applyBorder="1" applyAlignment="1" applyProtection="1">
      <alignment horizontal="left" vertical="center" wrapText="1"/>
      <protection locked="0"/>
    </xf>
    <xf numFmtId="0" fontId="18" fillId="0" borderId="0" xfId="0" applyFont="1" applyAlignment="1">
      <alignment horizontal="left" vertical="center" wrapText="1"/>
    </xf>
    <xf numFmtId="0" fontId="14" fillId="8" borderId="28" xfId="0" applyFont="1" applyFill="1" applyBorder="1" applyAlignment="1">
      <alignment horizontal="center" vertical="center" wrapText="1" readingOrder="1"/>
    </xf>
    <xf numFmtId="0" fontId="11" fillId="6" borderId="28" xfId="0" applyFont="1" applyFill="1" applyBorder="1" applyAlignment="1">
      <alignment vertical="top" wrapText="1"/>
    </xf>
    <xf numFmtId="0" fontId="11" fillId="6" borderId="29" xfId="0" applyFont="1" applyFill="1" applyBorder="1" applyAlignment="1">
      <alignment vertical="top" wrapText="1"/>
    </xf>
    <xf numFmtId="0" fontId="21" fillId="9" borderId="0" xfId="0" applyFont="1" applyFill="1" applyAlignment="1" applyProtection="1">
      <alignment horizontal="left" vertical="center" wrapText="1"/>
      <protection locked="0"/>
    </xf>
    <xf numFmtId="0" fontId="21" fillId="9" borderId="18" xfId="0" applyFont="1" applyFill="1" applyBorder="1" applyAlignment="1" applyProtection="1">
      <alignment horizontal="left" vertical="center" wrapText="1"/>
      <protection locked="0"/>
    </xf>
    <xf numFmtId="39" fontId="11" fillId="9" borderId="25" xfId="3" applyNumberFormat="1" applyFont="1" applyFill="1" applyBorder="1" applyAlignment="1" applyProtection="1">
      <alignment horizontal="center" vertical="center" wrapText="1" readingOrder="1"/>
      <protection locked="0"/>
    </xf>
    <xf numFmtId="39" fontId="11" fillId="9" borderId="36" xfId="3" applyNumberFormat="1" applyFont="1" applyFill="1" applyBorder="1" applyAlignment="1" applyProtection="1">
      <alignment horizontal="center" vertical="center" wrapText="1" readingOrder="1"/>
      <protection locked="0"/>
    </xf>
    <xf numFmtId="39" fontId="11" fillId="9" borderId="24" xfId="3" applyNumberFormat="1" applyFont="1" applyFill="1" applyBorder="1" applyAlignment="1" applyProtection="1">
      <alignment horizontal="center" vertical="center" wrapText="1" readingOrder="1"/>
      <protection locked="0"/>
    </xf>
    <xf numFmtId="10" fontId="11" fillId="9" borderId="25" xfId="2" applyNumberFormat="1" applyFont="1" applyFill="1" applyBorder="1" applyAlignment="1" applyProtection="1">
      <alignment horizontal="center" vertical="center" wrapText="1" readingOrder="1"/>
    </xf>
    <xf numFmtId="10" fontId="11" fillId="9" borderId="26" xfId="2" applyNumberFormat="1" applyFont="1" applyFill="1" applyBorder="1" applyAlignment="1" applyProtection="1">
      <alignment horizontal="center" vertical="center" wrapText="1" readingOrder="1"/>
    </xf>
    <xf numFmtId="0" fontId="21" fillId="0" borderId="0" xfId="0" applyFont="1" applyAlignment="1" applyProtection="1">
      <alignment horizontal="justify" vertical="center" wrapText="1"/>
      <protection locked="0"/>
    </xf>
    <xf numFmtId="0" fontId="21" fillId="0" borderId="0" xfId="0" applyFont="1" applyAlignment="1" applyProtection="1">
      <alignment horizontal="justify" vertical="center"/>
      <protection locked="0"/>
    </xf>
    <xf numFmtId="0" fontId="21" fillId="0" borderId="18" xfId="0" applyFont="1" applyBorder="1" applyAlignment="1" applyProtection="1">
      <alignment horizontal="justify" vertical="center"/>
      <protection locked="0"/>
    </xf>
    <xf numFmtId="10" fontId="11" fillId="9" borderId="28" xfId="2" applyNumberFormat="1" applyFont="1" applyFill="1" applyBorder="1" applyAlignment="1" applyProtection="1">
      <alignment horizontal="center" vertical="center" wrapText="1" readingOrder="1"/>
    </xf>
    <xf numFmtId="10" fontId="11" fillId="9" borderId="29" xfId="2" applyNumberFormat="1" applyFont="1" applyFill="1" applyBorder="1" applyAlignment="1" applyProtection="1">
      <alignment horizontal="center" vertical="center" wrapText="1" readingOrder="1"/>
    </xf>
    <xf numFmtId="0" fontId="26" fillId="0" borderId="0" xfId="0" applyFont="1" applyAlignment="1" applyProtection="1">
      <alignment horizontal="left" vertical="center" wrapText="1"/>
      <protection locked="0"/>
    </xf>
    <xf numFmtId="0" fontId="26" fillId="0" borderId="18" xfId="0" applyFont="1" applyBorder="1" applyAlignment="1" applyProtection="1">
      <alignment horizontal="left" vertical="center" wrapText="1"/>
      <protection locked="0"/>
    </xf>
    <xf numFmtId="0" fontId="21" fillId="0" borderId="22" xfId="0" applyFont="1" applyBorder="1" applyAlignment="1">
      <alignment horizontal="justify" vertical="center" wrapText="1"/>
    </xf>
    <xf numFmtId="0" fontId="21" fillId="0" borderId="22" xfId="0" applyFont="1" applyBorder="1" applyAlignment="1">
      <alignment vertical="center" wrapText="1"/>
    </xf>
    <xf numFmtId="0" fontId="21" fillId="0" borderId="0" xfId="0" applyFont="1" applyAlignment="1" applyProtection="1">
      <alignment horizontal="left" vertical="center" wrapText="1" shrinkToFit="1"/>
      <protection locked="0"/>
    </xf>
    <xf numFmtId="0" fontId="21" fillId="0" borderId="18" xfId="0" applyFont="1" applyBorder="1" applyAlignment="1" applyProtection="1">
      <alignment horizontal="left" vertical="center" wrapText="1" shrinkToFit="1"/>
      <protection locked="0"/>
    </xf>
    <xf numFmtId="0" fontId="21" fillId="9" borderId="0" xfId="0" applyFont="1" applyFill="1" applyAlignment="1" applyProtection="1">
      <alignment horizontal="left" vertical="center" wrapText="1" shrinkToFit="1"/>
      <protection locked="0"/>
    </xf>
    <xf numFmtId="0" fontId="21" fillId="9" borderId="18" xfId="0" applyFont="1" applyFill="1" applyBorder="1" applyAlignment="1" applyProtection="1">
      <alignment horizontal="left" vertical="center" wrapText="1" shrinkToFit="1"/>
      <protection locked="0"/>
    </xf>
    <xf numFmtId="0" fontId="25" fillId="9" borderId="0" xfId="0" applyFont="1" applyFill="1" applyAlignment="1" applyProtection="1">
      <alignment horizontal="left" vertical="center" wrapText="1"/>
      <protection locked="0"/>
    </xf>
    <xf numFmtId="0" fontId="25" fillId="9" borderId="18" xfId="0" applyFont="1" applyFill="1" applyBorder="1" applyAlignment="1" applyProtection="1">
      <alignment horizontal="left" vertical="center" wrapText="1"/>
      <protection locked="0"/>
    </xf>
    <xf numFmtId="0" fontId="10" fillId="0" borderId="22" xfId="0" applyFont="1" applyBorder="1" applyAlignment="1">
      <alignment vertical="center" wrapText="1"/>
    </xf>
    <xf numFmtId="0" fontId="2" fillId="0" borderId="0" xfId="0" applyFont="1" applyAlignment="1" applyProtection="1">
      <alignment horizontal="left" vertical="center" wrapText="1"/>
      <protection locked="0"/>
    </xf>
    <xf numFmtId="0" fontId="2" fillId="0" borderId="18" xfId="0" applyFont="1" applyBorder="1" applyAlignment="1" applyProtection="1">
      <alignment horizontal="left" vertical="center" wrapText="1"/>
      <protection locked="0"/>
    </xf>
    <xf numFmtId="0" fontId="28" fillId="0" borderId="0" xfId="0" applyFont="1" applyAlignment="1" applyProtection="1">
      <alignment horizontal="left" vertical="center" wrapText="1"/>
      <protection locked="0"/>
    </xf>
    <xf numFmtId="0" fontId="28" fillId="0" borderId="18" xfId="0" applyFont="1" applyBorder="1" applyAlignment="1" applyProtection="1">
      <alignment horizontal="left" vertical="center" wrapText="1"/>
      <protection locked="0"/>
    </xf>
    <xf numFmtId="0" fontId="0" fillId="0" borderId="0" xfId="0" applyAlignment="1" applyProtection="1">
      <alignment horizontal="left" vertical="center" wrapText="1"/>
      <protection locked="0"/>
    </xf>
    <xf numFmtId="0" fontId="10" fillId="0" borderId="22" xfId="0" applyFont="1" applyBorder="1" applyAlignment="1">
      <alignment horizontal="justify" vertical="center" wrapText="1"/>
    </xf>
  </cellXfs>
  <cellStyles count="4">
    <cellStyle name="Millares" xfId="1" builtinId="3"/>
    <cellStyle name="Millares 2" xfId="3" xr:uid="{AEB76120-E4ED-4A41-B89D-6D791FAB79C3}"/>
    <cellStyle name="Normal" xfId="0" builtinId="0"/>
    <cellStyle name="Porcentaje" xfId="2" builtinId="5"/>
  </cellStyles>
  <dxfs count="120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8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rgb="FFA6A6A6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#,##0.00;\-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;\-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rgb="FFA6A6A6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#,##0.00;\-#,##0.00"/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#,##0.00;\-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#,##0.00;\-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/>
        <right/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border outline="0">
        <top style="thin">
          <color theme="0" tint="-0.34998626667073579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theme="0" tint="-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8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#,##0.00;\-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#,##0.00;\-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#,##0.00;\-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#,##0.00;\-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;\-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/>
        <right/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border outline="0">
        <top style="thin">
          <color theme="0" tint="-0.34998626667073579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theme="0" tint="-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8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#,##0.00;\-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;\-#,##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#,##0.00;\-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#,##0.00;\-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#,##0.00;\-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/>
        <right/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border outline="0">
        <top style="thin">
          <color theme="0" tint="-0.34998626667073579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theme="0" tint="-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8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#,##0.00;\-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;\-#,##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#,##0.00;\-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#,##0.00;\-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#,##0.00;\-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;\-#,##0"/>
      <fill>
        <patternFill patternType="none">
          <fgColor indexed="64"/>
          <bgColor theme="0"/>
        </patternFill>
      </fill>
      <alignment horizontal="center" vertical="center" textRotation="0" wrapText="1" indent="0" justifyLastLine="0" shrinkToFit="0" readingOrder="1"/>
      <border diagonalUp="0" diagonalDown="0" outline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theme="0"/>
        </patternFill>
      </fill>
      <alignment horizontal="general" vertical="top" textRotation="0" wrapText="1" indent="0" justifyLastLine="0" shrinkToFit="0" readingOrder="0"/>
      <border diagonalUp="0" diagonalDown="0" outline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theme="0"/>
        </patternFill>
      </fill>
      <alignment horizontal="general" vertical="top" textRotation="0" wrapText="1" indent="0" justifyLastLine="0" shrinkToFit="0" readingOrder="0"/>
      <border diagonalUp="0" diagonalDown="0" outline="0">
        <left/>
        <right/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border outline="0">
        <top style="thin">
          <color rgb="FFA6A6A6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A6A6A6"/>
        </top>
        <bottom style="thin">
          <color rgb="FFA6A6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rgb="FFA6A6A6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8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#,##0.00;\-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;\-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#,##0.00;\-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#,##0.00;\-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#,##0.00;\-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/>
        <right/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border outline="0">
        <top style="thin">
          <color theme="0" tint="-0.34998626667073579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theme="0" tint="-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8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#,##0.00;\-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;\-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#,##0.00;\-#,##0.00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#,##0.00;\-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#,##0.00;\-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/>
        <right/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border outline="0">
        <top style="thin">
          <color theme="0" tint="-0.34998626667073579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theme="0" tint="-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8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#,##0.00;\-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;\-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#,##0.00;\-#,##0.00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#,##0.00;\-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#,##0.00;\-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/>
        <right/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border outline="0">
        <top style="thin">
          <color rgb="FFA6A6A6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A6A6A6"/>
        </top>
        <bottom style="thin">
          <color rgb="FFA6A6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rgb="FFA6A6A6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border outline="0">
        <top style="thin">
          <color theme="0" tint="-0.34998626667073579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theme="0" tint="-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</dxfs>
  <tableStyles count="1" defaultTableStyle="TableStyleMedium2" defaultPivotStyle="PivotStyleLight16">
    <tableStyle name="Estilo de tabla 1" pivot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82052</xdr:colOff>
      <xdr:row>0</xdr:row>
      <xdr:rowOff>56697</xdr:rowOff>
    </xdr:from>
    <xdr:ext cx="1216296" cy="718948"/>
    <xdr:pic>
      <xdr:nvPicPr>
        <xdr:cNvPr id="2" name="Imagen 1">
          <a:extLst>
            <a:ext uri="{FF2B5EF4-FFF2-40B4-BE49-F238E27FC236}">
              <a16:creationId xmlns:a16="http://schemas.microsoft.com/office/drawing/2014/main" id="{2D349384-B90E-4E4B-BE6F-8002EA1F1E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052" y="56697"/>
          <a:ext cx="1216296" cy="718948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82052</xdr:colOff>
      <xdr:row>0</xdr:row>
      <xdr:rowOff>56697</xdr:rowOff>
    </xdr:from>
    <xdr:ext cx="1216296" cy="718948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052" y="56697"/>
          <a:ext cx="1216296" cy="718948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99061</xdr:colOff>
      <xdr:row>0</xdr:row>
      <xdr:rowOff>0</xdr:rowOff>
    </xdr:from>
    <xdr:ext cx="1322070" cy="781471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061" y="0"/>
          <a:ext cx="1322070" cy="781471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99061</xdr:colOff>
      <xdr:row>0</xdr:row>
      <xdr:rowOff>22088</xdr:rowOff>
    </xdr:from>
    <xdr:ext cx="1248243" cy="737832"/>
    <xdr:pic>
      <xdr:nvPicPr>
        <xdr:cNvPr id="2" name="Imagen 1">
          <a:extLst>
            <a:ext uri="{FF2B5EF4-FFF2-40B4-BE49-F238E27FC236}">
              <a16:creationId xmlns:a16="http://schemas.microsoft.com/office/drawing/2014/main" id="{1F3DE053-DBE4-4B69-B7C7-965841DED1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061" y="22088"/>
          <a:ext cx="1248243" cy="737832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99061</xdr:colOff>
      <xdr:row>0</xdr:row>
      <xdr:rowOff>0</xdr:rowOff>
    </xdr:from>
    <xdr:ext cx="1322070" cy="781471"/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061" y="0"/>
          <a:ext cx="1322070" cy="781471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99061</xdr:colOff>
      <xdr:row>0</xdr:row>
      <xdr:rowOff>0</xdr:rowOff>
    </xdr:from>
    <xdr:ext cx="1322070" cy="781471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061" y="0"/>
          <a:ext cx="1322070" cy="781471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99061</xdr:colOff>
      <xdr:row>0</xdr:row>
      <xdr:rowOff>0</xdr:rowOff>
    </xdr:from>
    <xdr:ext cx="1322070" cy="781471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061" y="0"/>
          <a:ext cx="1322070" cy="781471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99061</xdr:colOff>
      <xdr:row>0</xdr:row>
      <xdr:rowOff>0</xdr:rowOff>
    </xdr:from>
    <xdr:ext cx="1322070" cy="781471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061" y="0"/>
          <a:ext cx="1322070" cy="781471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espaillat/Downloads/DEG-FORE013-Formulario-Informe-de-Evaluacion-Trimestral-de-Metas-Fisicas_28-marzo-2019%20(2)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IDEAPAD%20330%2012GB%20SSD\Downloads\Informe-Metas-Fisicas-Financieras-T4-Octubre-Diciembre-2025-Excel.xlsx" TargetMode="External"/><Relationship Id="rId1" Type="http://schemas.openxmlformats.org/officeDocument/2006/relationships/externalLinkPath" Target="/Users/IDEAPAD%20330%2012GB%20SSD/Downloads/Informe-Metas-Fisicas-Financieras-T4-Octubre-Diciembre-2025-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ulario"/>
      <sheetName val="Historial de Cambios"/>
      <sheetName val="Validacion datos"/>
    </sheetNames>
    <sheetDataSet>
      <sheetData sheetId="0" refreshError="1"/>
      <sheetData sheetId="1" refreshError="1"/>
      <sheetData sheetId="2" refreshError="1">
        <row r="2">
          <cell r="A2">
            <v>1</v>
          </cell>
          <cell r="B2" t="str">
            <v>DESARROLLO INSTITUCIONAL</v>
          </cell>
        </row>
        <row r="3">
          <cell r="A3">
            <v>2</v>
          </cell>
          <cell r="B3" t="str">
            <v>DESARROLLO SOCIAL</v>
          </cell>
        </row>
        <row r="4">
          <cell r="A4">
            <v>3</v>
          </cell>
          <cell r="B4" t="str">
            <v>DESARROLLO PRODUCTIVO</v>
          </cell>
        </row>
        <row r="5">
          <cell r="A5">
            <v>4</v>
          </cell>
          <cell r="B5" t="str">
            <v>DESARROLLO SOSTENIBLE</v>
          </cell>
        </row>
        <row r="8">
          <cell r="A8">
            <v>1.1000000000000001</v>
          </cell>
          <cell r="B8" t="str">
            <v>Administración pública transparente, eficiente y orientada</v>
          </cell>
          <cell r="D8" t="str">
            <v>1.1.1</v>
          </cell>
          <cell r="E8" t="str">
            <v>Estructurar una administración pública eficiente que actúe con honestidad, transparencia y rendición de cuentas y se oriente a la obtención de resultados en beneficio de la sociedad y del desarrollo nacional y local</v>
          </cell>
        </row>
        <row r="9">
          <cell r="A9">
            <v>1.2</v>
          </cell>
          <cell r="B9" t="str">
            <v>Imperio de la ley y seguridad ciudadana</v>
          </cell>
          <cell r="D9" t="str">
            <v>1.1.2</v>
          </cell>
          <cell r="E9" t="str">
            <v>Impulsar el desarrollo local, provincial y regional, mediante el fortalecmimiento de las capacidades de planificación y gestión a los municipios, la participación de los actores sociales y la coordinación con otras instancias del Estado, a fin de potenciar los recursos locales y aprovechar las oportunidades de los mercados globales</v>
          </cell>
        </row>
        <row r="10">
          <cell r="A10">
            <v>1.3</v>
          </cell>
          <cell r="B10" t="str">
            <v>Democracia participativa y ciudadanía responsable</v>
          </cell>
          <cell r="D10" t="str">
            <v>1.2.1</v>
          </cell>
          <cell r="E10" t="str">
            <v>Fortalecer el respeto a la ley y sancionar su incumplimiento a través de un sistema de administración de justicia accesible a toda la población, eficiente en el despacho judicial y ágil en los procesos judiciales</v>
          </cell>
        </row>
        <row r="11">
          <cell r="A11">
            <v>1.4</v>
          </cell>
          <cell r="B11" t="str">
            <v>Seguridad y convivencia pacífica</v>
          </cell>
          <cell r="D11" t="str">
            <v>1.2.2</v>
          </cell>
          <cell r="E11" t="str">
            <v>Construir un clima de seguridad ciudadana basado en el combate a las múltiples causas que originan la delincuencia, la violencia en la convivencia social y el crimen organizado, mediante la articulación eficiente de las políticas de prevención, persecución y sanción</v>
          </cell>
        </row>
        <row r="12">
          <cell r="A12">
            <v>2.1</v>
          </cell>
          <cell r="B12" t="str">
            <v>Educación de calidad para todos y todas</v>
          </cell>
          <cell r="D12" t="str">
            <v>1.3.1</v>
          </cell>
          <cell r="E12" t="str">
            <v>Promover la calidad de la democracia, sus principios, instituciones y procedimientos, facilitando la participación institucional y organizada de la población y el ejercicio responsable de los derechos y deberes ciudadanos</v>
          </cell>
        </row>
        <row r="13">
          <cell r="A13">
            <v>2.2000000000000002</v>
          </cell>
          <cell r="B13" t="str">
            <v>Salud y seguridad social integral</v>
          </cell>
          <cell r="D13" t="str">
            <v>1.3.2</v>
          </cell>
          <cell r="E13" t="str">
            <v>Promover la consolidación del sistema electoral y de partidos políticos para garantizar la actuación responsable, democrática y transparente de los actores e instituciones del sistema político</v>
          </cell>
        </row>
        <row r="14">
          <cell r="A14">
            <v>2.2999999999999998</v>
          </cell>
          <cell r="B14" t="str">
            <v>Igualdad de derechos y oportunidades</v>
          </cell>
          <cell r="D14" t="str">
            <v>1.3.3</v>
          </cell>
          <cell r="E14" t="str">
            <v>Fortalecer las capacidades de control y fiscalización del Congreso Nacional para proteger los recursos públicos y asegurar su uso eficiente, eficaz y transparente</v>
          </cell>
        </row>
        <row r="15">
          <cell r="A15">
            <v>2.4</v>
          </cell>
          <cell r="B15" t="str">
            <v>Cohesión territorial</v>
          </cell>
          <cell r="D15" t="str">
            <v>1.4.1</v>
          </cell>
          <cell r="E15" t="str">
            <v>Garantizar la defensa de los intereses nacionales en los espacios terrestre, marítimo y aéreo</v>
          </cell>
        </row>
        <row r="16">
          <cell r="A16">
            <v>2.5</v>
          </cell>
          <cell r="B16" t="str">
            <v>Vivienda digna en entornos saludables</v>
          </cell>
          <cell r="D16" t="str">
            <v>1.4.2</v>
          </cell>
          <cell r="E16" t="str">
            <v>Consolidar las relaciones internacionales como instrumento de la promoción del desarrollo nacional, la convivencia pacífica, el desarrollo global, regional e insular sostenible y un orden internacional justo, en consonancia con los principios democráticos y el derecho internacional</v>
          </cell>
        </row>
        <row r="17">
          <cell r="A17">
            <v>2.6</v>
          </cell>
          <cell r="B17" t="str">
            <v>Cultura e identidad nacional en un mundo global</v>
          </cell>
          <cell r="D17" t="str">
            <v>2.1.1</v>
          </cell>
          <cell r="E17" t="str">
            <v>Implantar y garantizar un sistema educativo nacional de calidad</v>
          </cell>
        </row>
        <row r="18">
          <cell r="A18">
            <v>2.7</v>
          </cell>
          <cell r="B18" t="str">
            <v>Deportes y recreación física para el desarrollo humano</v>
          </cell>
          <cell r="D18" t="str">
            <v>2.1.2</v>
          </cell>
          <cell r="E18" t="str">
            <v>Universalizar la educación desde el nivel inicial hasta completar el nivel medio</v>
          </cell>
        </row>
        <row r="19">
          <cell r="A19">
            <v>3.1</v>
          </cell>
          <cell r="B19" t="str">
            <v>Economía articulada, innovadora y ambientalmente sostenible, con una estructura productiva que genera crecimiento alto y sostenido, con trabajo digno, que se inserta de forma competitiva en la economía global</v>
          </cell>
          <cell r="D19" t="str">
            <v>2.2.1</v>
          </cell>
          <cell r="E19" t="str">
            <v>Garantizar el derecho de la población al acceso a un modelo de atención integral, con calidad y calidez, que privilegie la promoción de la salud y la prevención de la enfermedad, mediante la consolidación del Sistema Nacional de Salud</v>
          </cell>
        </row>
        <row r="20">
          <cell r="A20">
            <v>3.2</v>
          </cell>
          <cell r="B20" t="str">
            <v>Energía confiable y ambientalmente sostenible</v>
          </cell>
          <cell r="D20" t="str">
            <v>2.2.2</v>
          </cell>
          <cell r="E20" t="str">
            <v>Universalizar el aseguramiento en salud para garantizar el acceso a servicios de salud y reducir el gasto de bolsillo</v>
          </cell>
        </row>
        <row r="21">
          <cell r="A21">
            <v>3.3</v>
          </cell>
          <cell r="B21" t="str">
            <v>Competitividad e innovavión en un ambiente favorable a la cooperación y la responsabilidad social</v>
          </cell>
          <cell r="D21" t="str">
            <v>2.2.3</v>
          </cell>
          <cell r="E21" t="str">
            <v>Garantizar un sistema universal, único y sostenible de Seguridad Social frente a los riesgos de vejez, discapacidad y sobrevivencia, integrando y transparentando los regímenes segmentados existentes, en conformidad con la ley 87-00</v>
          </cell>
        </row>
        <row r="22">
          <cell r="A22">
            <v>3.4</v>
          </cell>
          <cell r="B22" t="str">
            <v>Empleos suficientes y dignos</v>
          </cell>
          <cell r="D22" t="str">
            <v>2.3.1</v>
          </cell>
          <cell r="E22" t="str">
            <v>Construir una cultura de igualdad y equidad entre hombres y mujeres</v>
          </cell>
        </row>
        <row r="23">
          <cell r="A23">
            <v>3.5</v>
          </cell>
          <cell r="B23" t="str">
            <v>Estructura productiva sectorial y territorialmente adecuada, integrada competitivamente a la economía global y que aprovecha las oportunidades del mercado local.</v>
          </cell>
          <cell r="D23" t="str">
            <v>2.3.2</v>
          </cell>
          <cell r="E23" t="str">
            <v>Elevar el capital humano y social y las oportunidades enconómicas para la población en condiciones de pobreza, a fin de elvar su empleabilidad, capacidad de generación de ingresos y mejoría de las condiciones de vida.</v>
          </cell>
        </row>
        <row r="24">
          <cell r="A24">
            <v>4.0999999999999996</v>
          </cell>
          <cell r="B24" t="str">
            <v>Manejo sostenible del medio ambiente</v>
          </cell>
          <cell r="D24" t="str">
            <v>2.3.3</v>
          </cell>
          <cell r="E24" t="str">
            <v>Disminuir la pobreza mediante un efectivo y eficiente sistema de protección social, que tome en cuenta las necesidades y vulnerabilidades a lo largo del ciclo de vida</v>
          </cell>
        </row>
        <row r="25">
          <cell r="A25">
            <v>4.2</v>
          </cell>
          <cell r="B25" t="str">
            <v>Eficaz gestión de riesgos para minimizar pérdidas humanas, económicas y ambientales.</v>
          </cell>
          <cell r="D25" t="str">
            <v>2.3.4</v>
          </cell>
          <cell r="E25" t="str">
            <v>Proteger a los niños, niñas, adolescentes y jóvenes desde la primera infancia para propiciar su desarrollo integral e inclusión social</v>
          </cell>
        </row>
        <row r="26">
          <cell r="A26">
            <v>4.3</v>
          </cell>
          <cell r="B26" t="str">
            <v>Adecuada adaptación al cambio climático</v>
          </cell>
          <cell r="D26" t="str">
            <v>2.3.5</v>
          </cell>
          <cell r="E26" t="str">
            <v>Proteger a la población adulta mayor, en particular aquella en condiciones de vulnerabilidad, e impulsar su inclusión económica y social</v>
          </cell>
        </row>
        <row r="27">
          <cell r="D27" t="str">
            <v>2.3.6</v>
          </cell>
          <cell r="E27" t="str">
            <v>Proteger a las personas con discapacidad, en particular aquellas en condiciones de vulnerabilidad, e impulsar su inclusión económica y social</v>
          </cell>
        </row>
        <row r="28">
          <cell r="D28" t="str">
            <v>2.3.7</v>
          </cell>
          <cell r="E28" t="str">
            <v>Ordenar los flujos migratorios conforme a las necesidades del desarrollo nacional</v>
          </cell>
        </row>
        <row r="29">
          <cell r="D29" t="str">
            <v>2.3.8</v>
          </cell>
          <cell r="E29" t="str">
            <v>Promover y proteger los derechos de la población dominicana en el exterior y propiciar la conservación de su identidad nacional</v>
          </cell>
        </row>
        <row r="30">
          <cell r="D30" t="str">
            <v>2.4.1</v>
          </cell>
          <cell r="E30" t="str">
            <v>Integrar la dimensión de la cohesión territorial en el diseño y la gestión de las políticas públicas</v>
          </cell>
        </row>
        <row r="31">
          <cell r="D31" t="str">
            <v>2.4.2</v>
          </cell>
          <cell r="E31" t="str">
            <v>Reducir la disparidad urbano-rural e interregional en el acceso a servicios y oportunidades económicas, mediante la promoción de un desarrollo territorial ordenado e inclusivo</v>
          </cell>
        </row>
        <row r="32">
          <cell r="D32" t="str">
            <v>2.4.3</v>
          </cell>
          <cell r="E32" t="str">
            <v>Promover el desarrollo sostenible de la zona fronteriza</v>
          </cell>
        </row>
        <row r="33">
          <cell r="D33" t="str">
            <v>2.5.1</v>
          </cell>
          <cell r="E33" t="str">
            <v>Facilitar el acceso de la población a viviendas económicas, seguras y dignas, con seguridad jurídica y en asentamientos humanos sostenibles, socialmente integrados, que cumplan con los criterios de adecuada gestión de riesgos y accesibilidad universal para las personas con discapacidad físico motora</v>
          </cell>
        </row>
        <row r="34">
          <cell r="D34" t="str">
            <v>2.5.2</v>
          </cell>
          <cell r="E34" t="str">
            <v>Garantizar el acceso universal a servicios de agua potable y saneamiento, provistos con calidad y eficiencia</v>
          </cell>
        </row>
        <row r="35">
          <cell r="D35" t="str">
            <v>2.6.1</v>
          </cell>
          <cell r="E35" t="str">
            <v>Recuperar, promover y desarrollar los diferentes procesos y manifestaciones culturales que reafirman la identidad nacional, en un marco de participación, pluralidad, equidad de género y apertura al entorno regional y global</v>
          </cell>
        </row>
        <row r="36">
          <cell r="D36" t="str">
            <v>2.6.2</v>
          </cell>
          <cell r="E36" t="str">
            <v>Promover el desarrollo de la industria cultural</v>
          </cell>
        </row>
        <row r="37">
          <cell r="D37" t="str">
            <v>2.7.1</v>
          </cell>
          <cell r="E37" t="str">
            <v>Promover la cultura de práctica sistemática de actividades físicas y del deporte para elevar la calidad de vida</v>
          </cell>
        </row>
        <row r="38">
          <cell r="D38" t="str">
            <v>3.1.1</v>
          </cell>
          <cell r="E38" t="str">
            <v>Garantizar la sostenibilidad macroeconómica</v>
          </cell>
        </row>
        <row r="39">
          <cell r="D39" t="str">
            <v>3.1.2</v>
          </cell>
          <cell r="E39" t="str">
            <v>Consolidar una gestión de las finanzas públicas sostenible, que asigne los recursos en función de las prioridades del desarrollo nacional y propicie una distribución equitativa de la renta nacional</v>
          </cell>
        </row>
        <row r="40">
          <cell r="D40" t="str">
            <v>3.1.3</v>
          </cell>
          <cell r="E40" t="str">
            <v>Consolidar un sistema financiero eficiente, solvente y profundo que apoye la generación de ahorro y su canalización al desarrollo productivo</v>
          </cell>
        </row>
        <row r="41">
          <cell r="D41" t="str">
            <v>3.2.1</v>
          </cell>
          <cell r="E41" t="str">
            <v>Asegurar un suministro confiable de electricidad, a precios competitivos y en condiciones de sostenibilidad financiera y ambiental</v>
          </cell>
        </row>
        <row r="42">
          <cell r="D42" t="str">
            <v>3.2.2</v>
          </cell>
          <cell r="E42" t="str">
            <v>Garantizar un suministro de combustibles confiable, diversificado, a precios competitivos y en condiciones de sostenibilidad ambiental</v>
          </cell>
        </row>
        <row r="43">
          <cell r="D43" t="str">
            <v>3.3.1</v>
          </cell>
          <cell r="E43" t="str">
            <v>Desarrollar un entorno regulador que asegure un funcionamiento ordenado de los mercados y un clima de inversión y negocios pro-competitivo en un marco de responsabilidad social</v>
          </cell>
        </row>
        <row r="44">
          <cell r="D44" t="str">
            <v>3.3.2</v>
          </cell>
          <cell r="E44" t="str">
            <v>Consolidar el clima de paz laboral para apoyar la generación de empleo decente</v>
          </cell>
        </row>
        <row r="45">
          <cell r="D45" t="str">
            <v>3.3.3</v>
          </cell>
          <cell r="E45" t="str">
            <v>Consolidar un sistema de educación superior de calidad, que responda a las necesidades del desarrollo de la Nación</v>
          </cell>
        </row>
        <row r="46">
          <cell r="D46" t="str">
            <v>3.3.4</v>
          </cell>
          <cell r="E46" t="str">
            <v>Fortalecer el sistema nacional de ciencia, tecnoloíia e innovación para dea respuestas a las demandas económicas, sociales y culturales de la nación y propiciar la inserción en la sociedad y economía del conocimiento</v>
          </cell>
        </row>
        <row r="47">
          <cell r="D47" t="str">
            <v>3.3.5</v>
          </cell>
          <cell r="E47" t="str">
            <v>Lograr acceso universal y uso productivo de las tecnologías de la información y comunicación (TIC)</v>
          </cell>
        </row>
        <row r="48">
          <cell r="D48" t="str">
            <v>3.3.6</v>
          </cell>
          <cell r="E48" t="str">
            <v>Expandir la cobertura y mejorar la calidad y competitividad de la infraestructura y servicios de transporte, logística, orientándolos a la integración del territorio, al apoyo del desarrollo productivo a la inserción competitiva en los mercados internacionales.</v>
          </cell>
        </row>
        <row r="49">
          <cell r="D49" t="str">
            <v>3.3.7</v>
          </cell>
          <cell r="E49" t="str">
            <v>Convertir al país en un centro logístico regional, aprovechando sus ventajas de localización geográfica</v>
          </cell>
        </row>
        <row r="50">
          <cell r="D50" t="str">
            <v>3.4.1</v>
          </cell>
          <cell r="E50" t="str">
            <v>Propiciar mayores niveles de inversión, tanto nacional como extranjera, en actividades de alto valor agregado y capacidad de generación de empleo decente</v>
          </cell>
        </row>
        <row r="51">
          <cell r="D51" t="str">
            <v>3.4.2</v>
          </cell>
          <cell r="E51" t="str">
            <v>Consolidar el Sistema de Formación y Capacitación Continua para el Trabajo, a fin de acompañar al aparato productivo en su proceso de escalamiento de valor, facilitar la inserción en el mercado laboral y desarrollar capacidades emprendedoras</v>
          </cell>
        </row>
        <row r="52">
          <cell r="D52" t="str">
            <v>3.4.3</v>
          </cell>
          <cell r="E52" t="str">
            <v>Elevar la eficiencia, capacidad de inversión y productividad de las micro, pequeñas y medianas empresas (MIPYME).</v>
          </cell>
        </row>
        <row r="53">
          <cell r="D53" t="str">
            <v>3.5.1</v>
          </cell>
          <cell r="E53" t="str">
            <v>Impulsar el desarrollo exportador sobre la base de una inserción competitiva en los mercados internacionales</v>
          </cell>
        </row>
        <row r="54">
          <cell r="D54" t="str">
            <v>3.5.2</v>
          </cell>
          <cell r="E54" t="str">
            <v>Crear la infraestructura (física e institucional) de normalización, metrología, reglamentación técnica y acreditación, que garantice el cumplimiento de los requisitos de los mercados globales y un compromiso con la excelencia</v>
          </cell>
        </row>
        <row r="55">
          <cell r="D55" t="str">
            <v>3.5.3</v>
          </cell>
          <cell r="E55" t="str">
            <v>Elevar la productividad, competitividad y sostenibilidad ambiental y financiera de las cadenas agroproductivas, a fin de contribuir a la seguridad alimentaria, aprovechar el potencial exportador y generar empleo e ingresos para la población rural</v>
          </cell>
        </row>
        <row r="56">
          <cell r="D56" t="str">
            <v>3.5.4</v>
          </cell>
          <cell r="E56" t="str">
            <v>Desarrollar un sector manufacturero articulador del aparato productivo nacional, ambientalmente sostenible e integrado a los mercados globales con creciente escalamiento en las cadenas de valor</v>
          </cell>
        </row>
        <row r="57">
          <cell r="D57" t="str">
            <v>3.5.5</v>
          </cell>
          <cell r="E57" t="str">
            <v>Apoyar la competitividad, diversificación y sostenibilidad del sector turismo</v>
          </cell>
        </row>
        <row r="58">
          <cell r="D58" t="str">
            <v>3.5.6</v>
          </cell>
          <cell r="E58" t="str">
            <v>Consolidar un entorno adecuado que incentive la inversión para el desarrollo sostenible del sector minero</v>
          </cell>
        </row>
        <row r="59">
          <cell r="D59" t="str">
            <v>4.1.1</v>
          </cell>
          <cell r="E59" t="str">
            <v>Proteger y usar de forma sostenible los bienes y servicios de los ecosistemas, la bio-diversidad y el patrimonio natural de la nación, incluidos los recursos marinos</v>
          </cell>
        </row>
        <row r="60">
          <cell r="D60" t="str">
            <v>4.1.2</v>
          </cell>
          <cell r="E60" t="str">
            <v>Promover la producción y el consumo sostenibles</v>
          </cell>
        </row>
        <row r="61">
          <cell r="D61" t="str">
            <v>4.1.3</v>
          </cell>
          <cell r="E61" t="str">
            <v>Desarrollar una gestión integral de desechos, sustancias contaminantes y fuentes de contaminación</v>
          </cell>
        </row>
        <row r="62">
          <cell r="D62" t="str">
            <v>4.1.4</v>
          </cell>
          <cell r="E62" t="str">
            <v>Gestionar el recurso agua de manera eficiente y sostenible, para garantizar la seguridad hídrica</v>
          </cell>
        </row>
        <row r="63">
          <cell r="D63" t="str">
            <v>4.2.1</v>
          </cell>
          <cell r="E63" t="str">
            <v>Desarrollar un eficaz sistema nacional de gestión integral de riesgos, con activa participación de las comunidades y gobiernos locales, que minimice los daños y posibilite la recuperación rápida y sostenible de las áreas y poblaciones afectadas</v>
          </cell>
        </row>
        <row r="64">
          <cell r="D64" t="str">
            <v>4.3.1</v>
          </cell>
          <cell r="E64" t="str">
            <v>Reducir la vulnerabilidad, avanzar en la adaptación a los efectos del cambio climático y contribuir a la mitigación de sus causas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6816"/>
      <sheetName val="6817"/>
      <sheetName val="6819"/>
      <sheetName val="7706"/>
      <sheetName val="7707"/>
      <sheetName val="7708"/>
      <sheetName val="7709"/>
      <sheetName val="Informe-Metas-Fisicas-Financier"/>
    </sheetNames>
    <sheetDataSet>
      <sheetData sheetId="0"/>
      <sheetData sheetId="1">
        <row r="25">
          <cell r="C25">
            <v>3458284</v>
          </cell>
          <cell r="F25">
            <v>3458283.56</v>
          </cell>
        </row>
      </sheetData>
      <sheetData sheetId="2">
        <row r="25">
          <cell r="C25">
            <v>261661</v>
          </cell>
          <cell r="F25">
            <v>261660.87</v>
          </cell>
        </row>
      </sheetData>
      <sheetData sheetId="3">
        <row r="25">
          <cell r="C25">
            <v>60989941</v>
          </cell>
        </row>
      </sheetData>
      <sheetData sheetId="4">
        <row r="25">
          <cell r="C25">
            <v>266043827</v>
          </cell>
          <cell r="F25">
            <v>224936295</v>
          </cell>
        </row>
      </sheetData>
      <sheetData sheetId="5">
        <row r="25">
          <cell r="C25">
            <v>459600</v>
          </cell>
          <cell r="F25">
            <v>459599.99</v>
          </cell>
        </row>
      </sheetData>
      <sheetData sheetId="6">
        <row r="25">
          <cell r="C25">
            <v>23428226</v>
          </cell>
          <cell r="F25">
            <v>22753993.199999999</v>
          </cell>
        </row>
      </sheetData>
      <sheetData sheetId="7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AF9BE6EA-2F34-4227-BEBE-CDB1F26F1CE3}" name="Tabla148" displayName="Tabla148" ref="A28:J29" totalsRowShown="0" headerRowDxfId="104" dataDxfId="102" headerRowBorderDxfId="103" tableBorderDxfId="101" totalsRowBorderDxfId="100">
  <tableColumns count="10">
    <tableColumn id="1" xr3:uid="{47BF401A-09AD-4F1B-BC1E-C8E8DF6574CA}" name="Producto" dataDxfId="99"/>
    <tableColumn id="2" xr3:uid="{665F8D4F-B84C-422C-BC08-75CAC7FB207F}" name="Indicador" dataDxfId="98"/>
    <tableColumn id="3" xr3:uid="{A658E45A-E56E-410F-AC38-A69EEA28C753}" name="Física_x000a_(A)" dataDxfId="97"/>
    <tableColumn id="4" xr3:uid="{5A235208-CFF0-4EA4-86F3-95D70798E2B6}" name="Financiera_x000a_(B)" dataDxfId="96"/>
    <tableColumn id="9" xr3:uid="{61696F1F-3D80-4995-8B24-4C073FC40DE1}" name="Física_x000a_(C)" dataDxfId="95"/>
    <tableColumn id="10" xr3:uid="{349B3B8E-7C08-490C-8B49-031E11066B31}" name="Financiera_x000a_(D)" dataDxfId="94"/>
    <tableColumn id="5" xr3:uid="{88FBE678-DCFB-432B-A0FA-F68D8F41E8B2}" name="Física _x000a_(E)" dataDxfId="93"/>
    <tableColumn id="6" xr3:uid="{E9691DAD-E2D4-4B9E-BA14-CCF4477C4E4F}" name="Financiera _x000a_ (F)" dataDxfId="92"/>
    <tableColumn id="7" xr3:uid="{80688FC8-922E-41B8-8EBC-40F54F0A0516}" name="Física _x000a_(%)_x000a_ G=E/C" dataDxfId="91" dataCellStyle="Porcentaje">
      <calculatedColumnFormula>+Tabla148[[#This Row],[Física 
(E)]]/Tabla148[[#This Row],[Física
(C)]]</calculatedColumnFormula>
    </tableColumn>
    <tableColumn id="8" xr3:uid="{08E70CF6-A900-4AC8-A9EF-9A1E33B1FAB8}" name="Financiero _x000a_(%) _x000a_H=F/D" dataDxfId="90">
      <calculatedColumnFormula>+Tabla148[[#This Row],[Financiera 
 (F)]]/Tabla148[[#This Row],[Financiera
(D)]]</calculatedColumnFormula>
    </tableColumn>
  </tableColumns>
  <tableStyleInfo name="Estilo de tabla 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a14" displayName="Tabla14" ref="A28:J29" totalsRowShown="0" headerRowDxfId="89" dataDxfId="87" headerRowBorderDxfId="88" tableBorderDxfId="86" totalsRowBorderDxfId="85">
  <tableColumns count="10">
    <tableColumn id="1" xr3:uid="{00000000-0010-0000-0200-000001000000}" name="Producto" dataDxfId="84"/>
    <tableColumn id="2" xr3:uid="{00000000-0010-0000-0200-000002000000}" name="Indicador" dataDxfId="83"/>
    <tableColumn id="3" xr3:uid="{00000000-0010-0000-0200-000003000000}" name="Física_x000a_(A)" dataDxfId="82"/>
    <tableColumn id="4" xr3:uid="{00000000-0010-0000-0200-000004000000}" name="Financiera_x000a_(B)" dataDxfId="81"/>
    <tableColumn id="9" xr3:uid="{00000000-0010-0000-0200-000009000000}" name="Física_x000a_(C)" dataDxfId="80"/>
    <tableColumn id="10" xr3:uid="{00000000-0010-0000-0200-00000A000000}" name="Financiera_x000a_(D)" dataDxfId="79"/>
    <tableColumn id="5" xr3:uid="{00000000-0010-0000-0200-000005000000}" name="Física _x000a_(E)" dataDxfId="78"/>
    <tableColumn id="6" xr3:uid="{00000000-0010-0000-0200-000006000000}" name="Financiera _x000a_ (F)" dataDxfId="77"/>
    <tableColumn id="7" xr3:uid="{00000000-0010-0000-0200-000007000000}" name="Física _x000a_(%)_x000a_ G=E/C" dataDxfId="76" dataCellStyle="Porcentaje">
      <calculatedColumnFormula>+Tabla14[[#This Row],[Física 
(E)]]/Tabla14[[#This Row],[Física
(C)]]</calculatedColumnFormula>
    </tableColumn>
    <tableColumn id="8" xr3:uid="{00000000-0010-0000-0200-000008000000}" name="Financiero _x000a_(%) _x000a_H=F/D" dataDxfId="75">
      <calculatedColumnFormula>+Tabla14[[#This Row],[Financiera 
 (F)]]/Tabla14[[#This Row],[Financiera
(D)]]</calculatedColumnFormula>
    </tableColumn>
  </tableColumns>
  <tableStyleInfo name="Estilo de tabla 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4000000}" name="Tabla15" displayName="Tabla15" ref="A28:J29" totalsRowShown="0" headerRowDxfId="74" dataDxfId="72" headerRowBorderDxfId="73" tableBorderDxfId="71" totalsRowBorderDxfId="70">
  <tableColumns count="10">
    <tableColumn id="1" xr3:uid="{00000000-0010-0000-0400-000001000000}" name="Producto" dataDxfId="69"/>
    <tableColumn id="2" xr3:uid="{00000000-0010-0000-0400-000002000000}" name="Indicador" dataDxfId="68"/>
    <tableColumn id="3" xr3:uid="{00000000-0010-0000-0400-000003000000}" name="Física_x000a_(A)" dataDxfId="67"/>
    <tableColumn id="4" xr3:uid="{00000000-0010-0000-0400-000004000000}" name="Financiera_x000a_(B)" dataDxfId="66"/>
    <tableColumn id="9" xr3:uid="{00000000-0010-0000-0400-000009000000}" name="Física_x000a_(C)" dataDxfId="65"/>
    <tableColumn id="10" xr3:uid="{00000000-0010-0000-0400-00000A000000}" name="Financiera_x000a_(D)" dataDxfId="64"/>
    <tableColumn id="5" xr3:uid="{00000000-0010-0000-0400-000005000000}" name="Física _x000a_(E)" dataDxfId="63"/>
    <tableColumn id="6" xr3:uid="{00000000-0010-0000-0400-000006000000}" name="Financiera _x000a_ (F)" dataDxfId="62"/>
    <tableColumn id="7" xr3:uid="{00000000-0010-0000-0400-000007000000}" name="Física _x000a_(%)_x000a_ G=E/C" dataDxfId="61" dataCellStyle="Porcentaje">
      <calculatedColumnFormula>+Tabla15[[#This Row],[Física 
(E)]]/Tabla15[[#This Row],[Física
(C)]]</calculatedColumnFormula>
    </tableColumn>
    <tableColumn id="8" xr3:uid="{00000000-0010-0000-0400-000008000000}" name="Financiero _x000a_(%) _x000a_H=F/D" dataDxfId="60">
      <calculatedColumnFormula>+Tabla15[[#This Row],[Financiera 
 (F)]]/Tabla15[[#This Row],[Financiera
(D)]]</calculatedColumnFormula>
    </tableColumn>
  </tableColumns>
  <tableStyleInfo name="Estilo de tabla 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FDBB691E-1B69-4452-88A2-80D0512E36C4}" name="Tabla159" displayName="Tabla159" ref="A28:J29" totalsRowShown="0" headerRowDxfId="59" dataDxfId="57" headerRowBorderDxfId="58" tableBorderDxfId="56" totalsRowBorderDxfId="55">
  <tableColumns count="10">
    <tableColumn id="1" xr3:uid="{895AC5A4-AFC5-413F-B27C-F397911E26A6}" name="Producto" dataDxfId="54"/>
    <tableColumn id="2" xr3:uid="{674D6C58-5FCD-440E-B1EE-612FC4363965}" name="Indicador" dataDxfId="53"/>
    <tableColumn id="3" xr3:uid="{04C90A52-164B-4327-BBA1-6ACCF7F63DEC}" name="Física_x000a_(A)" dataDxfId="52"/>
    <tableColumn id="4" xr3:uid="{F70E1695-8CAB-4D68-82B6-E89C3A524AF4}" name="Financiera_x000a_(B)" dataDxfId="51"/>
    <tableColumn id="9" xr3:uid="{B7DF9F52-F886-427A-B2F7-A7864D0D577D}" name="Física_x000a_(C)" dataDxfId="50"/>
    <tableColumn id="10" xr3:uid="{F15954EB-9515-4607-99F7-1DE5B305CD08}" name="Financiera_x000a_(D)" dataDxfId="49"/>
    <tableColumn id="5" xr3:uid="{AF8E8B7A-F0F9-4F10-AD43-02BF9C70B6BF}" name="Física _x000a_(E)" dataDxfId="48"/>
    <tableColumn id="6" xr3:uid="{118E65A8-1A52-4A77-B840-B450F40DCEEA}" name="Financiera _x000a_ (F)" dataDxfId="47"/>
    <tableColumn id="7" xr3:uid="{A1DB49E1-B77E-47B5-9580-B4ADA4357331}" name="Física _x000a_(%)_x000a_ G=E/C" dataDxfId="46" dataCellStyle="Porcentaje">
      <calculatedColumnFormula>+Tabla159[[#This Row],[Física 
(E)]]/Tabla159[[#This Row],[Física
(C)]]</calculatedColumnFormula>
    </tableColumn>
    <tableColumn id="8" xr3:uid="{97AA9015-E37E-44E5-865B-9A896BD7EE58}" name="Financiero _x000a_(%) _x000a_H=F/D" dataDxfId="45">
      <calculatedColumnFormula>+Tabla159[[#This Row],[Financiera 
 (F)]]/Tabla159[[#This Row],[Financiera
(D)]]</calculatedColumnFormula>
    </tableColumn>
  </tableColumns>
  <tableStyleInfo name="Estilo de tabla 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28:J29" totalsRowShown="0" headerRowDxfId="44" dataDxfId="42" headerRowBorderDxfId="43" tableBorderDxfId="41" totalsRowBorderDxfId="40">
  <tableColumns count="10">
    <tableColumn id="1" xr3:uid="{00000000-0010-0000-0000-000001000000}" name="Producto" dataDxfId="39"/>
    <tableColumn id="2" xr3:uid="{00000000-0010-0000-0000-000002000000}" name="Indicador" dataDxfId="38"/>
    <tableColumn id="3" xr3:uid="{00000000-0010-0000-0000-000003000000}" name="Física_x000a_(A)" dataDxfId="37"/>
    <tableColumn id="4" xr3:uid="{00000000-0010-0000-0000-000004000000}" name="Financiera_x000a_(B)" dataDxfId="36"/>
    <tableColumn id="9" xr3:uid="{00000000-0010-0000-0000-000009000000}" name="Física_x000a_(C)" dataDxfId="35"/>
    <tableColumn id="10" xr3:uid="{00000000-0010-0000-0000-00000A000000}" name="Financiera_x000a_(D)" dataDxfId="34"/>
    <tableColumn id="5" xr3:uid="{00000000-0010-0000-0000-000005000000}" name="Física _x000a_(E)" dataDxfId="33"/>
    <tableColumn id="6" xr3:uid="{00000000-0010-0000-0000-000006000000}" name="Financiera _x000a_ (F)" dataDxfId="32"/>
    <tableColumn id="7" xr3:uid="{00000000-0010-0000-0000-000007000000}" name="Física _x000a_(%)_x000a_ G=E/C" dataDxfId="31" dataCellStyle="Porcentaje">
      <calculatedColumnFormula>+Tabla1[[#This Row],[Física 
(E)]]/Tabla1[[#This Row],[Física
(C)]]</calculatedColumnFormula>
    </tableColumn>
    <tableColumn id="8" xr3:uid="{00000000-0010-0000-0000-000008000000}" name="Financiero _x000a_(%) _x000a_H=F/D" dataDxfId="30">
      <calculatedColumnFormula>+Tabla1[[#This Row],[Financiera 
 (F)]]/Tabla1[[#This Row],[Financiera
(D)]]</calculatedColumnFormula>
    </tableColumn>
  </tableColumns>
  <tableStyleInfo name="Estilo de tabla 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5000000}" name="Tabla16" displayName="Tabla16" ref="A28:J29" totalsRowShown="0" headerRowDxfId="29" dataDxfId="27" headerRowBorderDxfId="28" tableBorderDxfId="26" totalsRowBorderDxfId="25">
  <tableColumns count="10">
    <tableColumn id="1" xr3:uid="{00000000-0010-0000-0500-000001000000}" name="Producto" dataDxfId="24"/>
    <tableColumn id="2" xr3:uid="{00000000-0010-0000-0500-000002000000}" name="Indicador" dataDxfId="23"/>
    <tableColumn id="3" xr3:uid="{00000000-0010-0000-0500-000003000000}" name="Física_x000a_(A)" dataDxfId="22"/>
    <tableColumn id="4" xr3:uid="{00000000-0010-0000-0500-000004000000}" name="Financiera_x000a_(B)" dataDxfId="21"/>
    <tableColumn id="9" xr3:uid="{00000000-0010-0000-0500-000009000000}" name="Física_x000a_(C)" dataDxfId="20"/>
    <tableColumn id="10" xr3:uid="{00000000-0010-0000-0500-00000A000000}" name="Financiera_x000a_(D)" dataDxfId="19"/>
    <tableColumn id="5" xr3:uid="{00000000-0010-0000-0500-000005000000}" name="Física _x000a_(E)" dataDxfId="18"/>
    <tableColumn id="6" xr3:uid="{00000000-0010-0000-0500-000006000000}" name="Financiera _x000a_ (F)" dataDxfId="17"/>
    <tableColumn id="7" xr3:uid="{00000000-0010-0000-0500-000007000000}" name="Física _x000a_(%)_x000a_ G=E/C" dataDxfId="16" dataCellStyle="Porcentaje">
      <calculatedColumnFormula>+Tabla16[[#This Row],[Física 
(E)]]/Tabla16[[#This Row],[Física
(C)]]</calculatedColumnFormula>
    </tableColumn>
    <tableColumn id="8" xr3:uid="{00000000-0010-0000-0500-000008000000}" name="Financiero _x000a_(%) _x000a_H=F/D" dataDxfId="15">
      <calculatedColumnFormula>+Tabla16[[#This Row],[Financiera 
 (F)]]/Tabla16[[#This Row],[Financiera
(D)]]</calculatedColumnFormula>
    </tableColumn>
  </tableColumns>
  <tableStyleInfo name="Estilo de tabla 1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6000000}" name="Tabla17" displayName="Tabla17" ref="A28:J29" totalsRowShown="0" headerRowDxfId="119" dataDxfId="117" headerRowBorderDxfId="118" tableBorderDxfId="116" totalsRowBorderDxfId="115">
  <tableColumns count="10">
    <tableColumn id="1" xr3:uid="{00000000-0010-0000-0600-000001000000}" name="Producto" dataDxfId="114"/>
    <tableColumn id="2" xr3:uid="{00000000-0010-0000-0600-000002000000}" name="Indicador" dataDxfId="113"/>
    <tableColumn id="3" xr3:uid="{00000000-0010-0000-0600-000003000000}" name="Física_x000a_(A)" dataDxfId="112"/>
    <tableColumn id="4" xr3:uid="{00000000-0010-0000-0600-000004000000}" name="Financiera_x000a_(B)" dataDxfId="111">
      <calculatedColumnFormula>+C25</calculatedColumnFormula>
    </tableColumn>
    <tableColumn id="9" xr3:uid="{00000000-0010-0000-0600-000009000000}" name="Física_x000a_(C)" dataDxfId="110"/>
    <tableColumn id="10" xr3:uid="{00000000-0010-0000-0600-00000A000000}" name="Financiera_x000a_(D)" dataDxfId="109"/>
    <tableColumn id="5" xr3:uid="{00000000-0010-0000-0600-000005000000}" name="Física _x000a_(E)" dataDxfId="108">
      <calculatedColumnFormula>Tabla17[[#This Row],[Física
(C)]]</calculatedColumnFormula>
    </tableColumn>
    <tableColumn id="6" xr3:uid="{00000000-0010-0000-0600-000006000000}" name="Financiera _x000a_ (F)" dataDxfId="107"/>
    <tableColumn id="7" xr3:uid="{00000000-0010-0000-0600-000007000000}" name="Física _x000a_(%)_x000a_ G=E/C" dataDxfId="106" dataCellStyle="Porcentaje">
      <calculatedColumnFormula>+Tabla17[[#This Row],[Física 
(E)]]/Tabla17[[#This Row],[Física
(C)]]</calculatedColumnFormula>
    </tableColumn>
    <tableColumn id="8" xr3:uid="{00000000-0010-0000-0600-000008000000}" name="Financiero _x000a_(%) _x000a_H=F/D" dataDxfId="105">
      <calculatedColumnFormula>Tabla17[[#This Row],[Financiera
(D)]]/Tabla17[[#This Row],[Financiera 
 (F)]]</calculatedColumnFormula>
    </tableColumn>
  </tableColumns>
  <tableStyleInfo name="Estilo de tabla 1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a13" displayName="Tabla13" ref="A28:J29" totalsRowShown="0" headerRowDxfId="14" dataDxfId="12" headerRowBorderDxfId="13" tableBorderDxfId="11" totalsRowBorderDxfId="10">
  <tableColumns count="10">
    <tableColumn id="1" xr3:uid="{00000000-0010-0000-0100-000001000000}" name="Producto" dataDxfId="9"/>
    <tableColumn id="2" xr3:uid="{00000000-0010-0000-0100-000002000000}" name="Indicador" dataDxfId="8"/>
    <tableColumn id="3" xr3:uid="{00000000-0010-0000-0100-000003000000}" name="Física_x000a_(A)" dataDxfId="7"/>
    <tableColumn id="4" xr3:uid="{00000000-0010-0000-0100-000004000000}" name="Financiera_x000a_(B)" dataDxfId="6"/>
    <tableColumn id="9" xr3:uid="{00000000-0010-0000-0100-000009000000}" name="Física_x000a_(C)" dataDxfId="5"/>
    <tableColumn id="10" xr3:uid="{00000000-0010-0000-0100-00000A000000}" name="Financiera_x000a_(D)" dataDxfId="4"/>
    <tableColumn id="5" xr3:uid="{00000000-0010-0000-0100-000005000000}" name="Física _x000a_(E)" dataDxfId="3"/>
    <tableColumn id="6" xr3:uid="{00000000-0010-0000-0100-000006000000}" name="Financiera _x000a_ (F)" dataDxfId="2"/>
    <tableColumn id="7" xr3:uid="{00000000-0010-0000-0100-000007000000}" name="Física _x000a_(%)_x000a_ G=E/C" dataDxfId="1" dataCellStyle="Porcentaje"/>
    <tableColumn id="8" xr3:uid="{00000000-0010-0000-0100-000008000000}" name="Financiero _x000a_(%) _x000a_H=F/D" dataDxfId="0">
      <calculatedColumnFormula>+Tabla13[[#This Row],[Financiera 
 (F)]]/Tabla13[[#This Row],[Financiera
(D)]]</calculatedColumnFormula>
    </tableColumn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.x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8.x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E7E404-C8DF-4E22-8258-99D3318D55CB}">
  <sheetPr>
    <tabColor theme="9" tint="0.39997558519241921"/>
  </sheetPr>
  <dimension ref="A1:O46"/>
  <sheetViews>
    <sheetView showGridLines="0" topLeftCell="A25" zoomScale="110" zoomScaleNormal="110" workbookViewId="0">
      <selection activeCell="A38" sqref="A38:J38"/>
    </sheetView>
  </sheetViews>
  <sheetFormatPr baseColWidth="10" defaultColWidth="11.42578125" defaultRowHeight="15" x14ac:dyDescent="0.25"/>
  <cols>
    <col min="1" max="1" width="23" style="5" customWidth="1"/>
    <col min="2" max="2" width="16.42578125" style="5" customWidth="1"/>
    <col min="3" max="3" width="12.7109375" style="5" customWidth="1"/>
    <col min="4" max="4" width="16.140625" style="5" customWidth="1"/>
    <col min="5" max="10" width="12.7109375" style="5" customWidth="1"/>
    <col min="11" max="11" width="13.140625" bestFit="1" customWidth="1"/>
    <col min="12" max="12" width="16.85546875" bestFit="1" customWidth="1"/>
    <col min="15" max="15" width="12.5703125" bestFit="1" customWidth="1"/>
  </cols>
  <sheetData>
    <row r="1" spans="1:10" ht="21.75" thickBot="1" x14ac:dyDescent="0.3">
      <c r="A1" s="18"/>
      <c r="B1" s="67" t="s">
        <v>130</v>
      </c>
      <c r="C1" s="68"/>
      <c r="D1" s="68"/>
      <c r="E1" s="68"/>
      <c r="F1" s="68"/>
      <c r="G1" s="68"/>
      <c r="H1" s="68"/>
      <c r="I1" s="68"/>
      <c r="J1" s="69"/>
    </row>
    <row r="2" spans="1:10" ht="21.75" thickBot="1" x14ac:dyDescent="0.3">
      <c r="A2" s="19"/>
      <c r="B2" s="70" t="s">
        <v>0</v>
      </c>
      <c r="C2" s="71"/>
      <c r="D2" s="70" t="s">
        <v>1</v>
      </c>
      <c r="E2" s="71"/>
      <c r="F2" s="71"/>
      <c r="G2" s="71"/>
      <c r="H2" s="72"/>
      <c r="I2" s="1" t="s">
        <v>2</v>
      </c>
      <c r="J2" s="2" t="s">
        <v>3</v>
      </c>
    </row>
    <row r="3" spans="1:10" ht="21.75" thickBot="1" x14ac:dyDescent="0.3">
      <c r="A3" s="20"/>
      <c r="B3" s="73" t="s">
        <v>4</v>
      </c>
      <c r="C3" s="74"/>
      <c r="D3" s="73"/>
      <c r="E3" s="74"/>
      <c r="F3" s="74"/>
      <c r="G3" s="74"/>
      <c r="H3" s="75"/>
      <c r="I3" s="24">
        <v>46034</v>
      </c>
      <c r="J3" s="25"/>
    </row>
    <row r="4" spans="1:10" x14ac:dyDescent="0.25">
      <c r="A4" s="63"/>
      <c r="B4" s="64"/>
      <c r="C4" s="64"/>
      <c r="D4" s="65"/>
      <c r="E4" s="65"/>
      <c r="F4" s="65"/>
      <c r="G4" s="65"/>
      <c r="H4" s="65"/>
      <c r="I4" s="64"/>
      <c r="J4" s="66"/>
    </row>
    <row r="5" spans="1:10" ht="3" customHeight="1" x14ac:dyDescent="0.25">
      <c r="A5" s="77"/>
      <c r="B5" s="78"/>
      <c r="C5" s="78"/>
      <c r="D5" s="78"/>
      <c r="E5" s="78"/>
      <c r="F5" s="78"/>
      <c r="G5" s="78"/>
      <c r="H5" s="78"/>
      <c r="I5" s="78"/>
      <c r="J5" s="79"/>
    </row>
    <row r="6" spans="1:10" ht="15.75" x14ac:dyDescent="0.25">
      <c r="A6" s="80" t="s">
        <v>5</v>
      </c>
      <c r="B6" s="81"/>
      <c r="C6" s="81"/>
      <c r="D6" s="81"/>
      <c r="E6" s="81"/>
      <c r="F6" s="81"/>
      <c r="G6" s="81"/>
      <c r="H6" s="81"/>
      <c r="I6" s="81"/>
      <c r="J6" s="82"/>
    </row>
    <row r="7" spans="1:10" ht="15.75" x14ac:dyDescent="0.25">
      <c r="A7" s="83" t="s">
        <v>6</v>
      </c>
      <c r="B7" s="84"/>
      <c r="C7" s="84"/>
      <c r="D7" s="84"/>
      <c r="E7" s="84"/>
      <c r="F7" s="84"/>
      <c r="G7" s="84"/>
      <c r="H7" s="84"/>
      <c r="I7" s="84"/>
      <c r="J7" s="85"/>
    </row>
    <row r="8" spans="1:10" x14ac:dyDescent="0.25">
      <c r="A8" s="3" t="s">
        <v>7</v>
      </c>
      <c r="B8" s="86" t="s">
        <v>8</v>
      </c>
      <c r="C8" s="87"/>
      <c r="D8" s="87"/>
      <c r="E8" s="87"/>
      <c r="F8" s="87"/>
      <c r="G8" s="87"/>
      <c r="H8" s="87"/>
      <c r="I8" s="87"/>
      <c r="J8" s="88"/>
    </row>
    <row r="9" spans="1:10" ht="15" customHeight="1" x14ac:dyDescent="0.25">
      <c r="A9" s="21" t="s">
        <v>9</v>
      </c>
      <c r="B9" s="86" t="s">
        <v>10</v>
      </c>
      <c r="C9" s="87"/>
      <c r="D9" s="87"/>
      <c r="E9" s="87"/>
      <c r="F9" s="87"/>
      <c r="G9" s="87"/>
      <c r="H9" s="87"/>
      <c r="I9" s="87"/>
      <c r="J9" s="88"/>
    </row>
    <row r="10" spans="1:10" x14ac:dyDescent="0.25">
      <c r="A10" s="21" t="s">
        <v>11</v>
      </c>
      <c r="B10" s="86" t="s">
        <v>12</v>
      </c>
      <c r="C10" s="87"/>
      <c r="D10" s="87"/>
      <c r="E10" s="87"/>
      <c r="F10" s="87"/>
      <c r="G10" s="87"/>
      <c r="H10" s="87"/>
      <c r="I10" s="87"/>
      <c r="J10" s="88"/>
    </row>
    <row r="11" spans="1:10" ht="44.25" customHeight="1" x14ac:dyDescent="0.25">
      <c r="A11" s="3" t="s">
        <v>13</v>
      </c>
      <c r="B11" s="89" t="s">
        <v>14</v>
      </c>
      <c r="C11" s="90"/>
      <c r="D11" s="90"/>
      <c r="E11" s="90"/>
      <c r="F11" s="90"/>
      <c r="G11" s="90"/>
      <c r="H11" s="90"/>
      <c r="I11" s="90"/>
      <c r="J11" s="91"/>
    </row>
    <row r="12" spans="1:10" ht="49.5" customHeight="1" x14ac:dyDescent="0.25">
      <c r="A12" s="3" t="s">
        <v>15</v>
      </c>
      <c r="B12" s="128" t="s">
        <v>16</v>
      </c>
      <c r="C12" s="129"/>
      <c r="D12" s="129"/>
      <c r="E12" s="129"/>
      <c r="F12" s="129"/>
      <c r="G12" s="129"/>
      <c r="H12" s="129"/>
      <c r="I12" s="129"/>
      <c r="J12" s="130"/>
    </row>
    <row r="13" spans="1:10" ht="15.75" x14ac:dyDescent="0.25">
      <c r="A13" s="80" t="s">
        <v>17</v>
      </c>
      <c r="B13" s="81"/>
      <c r="C13" s="81"/>
      <c r="D13" s="81"/>
      <c r="E13" s="81"/>
      <c r="F13" s="81"/>
      <c r="G13" s="81"/>
      <c r="H13" s="81"/>
      <c r="I13" s="81"/>
      <c r="J13" s="82"/>
    </row>
    <row r="14" spans="1:10" ht="27.75" customHeight="1" x14ac:dyDescent="0.25">
      <c r="A14" s="3" t="s">
        <v>18</v>
      </c>
      <c r="B14" s="22">
        <v>3</v>
      </c>
      <c r="C14" s="95" t="str">
        <f>IFERROR(VLOOKUP(B14,'[1]Validacion datos'!A2:B5,2,FALSE),"")</f>
        <v>DESARROLLO PRODUCTIVO</v>
      </c>
      <c r="D14" s="95"/>
      <c r="E14" s="95"/>
      <c r="F14" s="95"/>
      <c r="G14" s="95"/>
      <c r="H14" s="95"/>
      <c r="I14" s="95"/>
      <c r="J14" s="95"/>
    </row>
    <row r="15" spans="1:10" ht="26.25" customHeight="1" x14ac:dyDescent="0.25">
      <c r="A15" s="3" t="s">
        <v>19</v>
      </c>
      <c r="B15" s="6" t="s">
        <v>20</v>
      </c>
      <c r="C15" s="76" t="str">
        <f>IFERROR(VLOOKUP(B15,'[1]Validacion datos'!A8:B26,2,FALSE),"")</f>
        <v/>
      </c>
      <c r="D15" s="76"/>
      <c r="E15" s="76"/>
      <c r="F15" s="76"/>
      <c r="G15" s="76"/>
      <c r="H15" s="76"/>
      <c r="I15" s="76"/>
      <c r="J15" s="76"/>
    </row>
    <row r="16" spans="1:10" ht="23.1" customHeight="1" x14ac:dyDescent="0.25">
      <c r="A16" s="3" t="s">
        <v>21</v>
      </c>
      <c r="B16" s="7" t="s">
        <v>22</v>
      </c>
      <c r="C16" s="76" t="str">
        <f>IFERROR(VLOOKUP(B16,'[1]Validacion datos'!D8:E64,2,FALSE),"")</f>
        <v>Consolidar un entorno adecuado que incentive la inversión para el desarrollo sostenible del sector minero</v>
      </c>
      <c r="D16" s="76"/>
      <c r="E16" s="76"/>
      <c r="F16" s="76"/>
      <c r="G16" s="76"/>
      <c r="H16" s="76"/>
      <c r="I16" s="76"/>
      <c r="J16" s="76"/>
    </row>
    <row r="17" spans="1:15" ht="15.75" x14ac:dyDescent="0.25">
      <c r="A17" s="80" t="s">
        <v>23</v>
      </c>
      <c r="B17" s="81"/>
      <c r="C17" s="81"/>
      <c r="D17" s="81"/>
      <c r="E17" s="81"/>
      <c r="F17" s="81"/>
      <c r="G17" s="81"/>
      <c r="H17" s="81"/>
      <c r="I17" s="81"/>
      <c r="J17" s="82"/>
    </row>
    <row r="18" spans="1:15" ht="29.25" customHeight="1" x14ac:dyDescent="0.25">
      <c r="A18" s="3" t="s">
        <v>24</v>
      </c>
      <c r="B18" s="89" t="s">
        <v>25</v>
      </c>
      <c r="C18" s="89"/>
      <c r="D18" s="89"/>
      <c r="E18" s="89"/>
      <c r="F18" s="89"/>
      <c r="G18" s="89"/>
      <c r="H18" s="89"/>
      <c r="I18" s="89"/>
      <c r="J18" s="103"/>
    </row>
    <row r="19" spans="1:15" ht="33" customHeight="1" x14ac:dyDescent="0.25">
      <c r="A19" s="8" t="s">
        <v>26</v>
      </c>
      <c r="B19" s="89" t="s">
        <v>27</v>
      </c>
      <c r="C19" s="89"/>
      <c r="D19" s="89"/>
      <c r="E19" s="89"/>
      <c r="F19" s="89"/>
      <c r="G19" s="89"/>
      <c r="H19" s="89"/>
      <c r="I19" s="89"/>
      <c r="J19" s="103"/>
    </row>
    <row r="20" spans="1:15" ht="34.5" customHeight="1" x14ac:dyDescent="0.25">
      <c r="A20" s="8" t="s">
        <v>28</v>
      </c>
      <c r="B20" s="89" t="s">
        <v>29</v>
      </c>
      <c r="C20" s="89"/>
      <c r="D20" s="89"/>
      <c r="E20" s="89"/>
      <c r="F20" s="89"/>
      <c r="G20" s="89"/>
      <c r="H20" s="89"/>
      <c r="I20" s="89"/>
      <c r="J20" s="103"/>
    </row>
    <row r="21" spans="1:15" ht="60" customHeight="1" x14ac:dyDescent="0.25">
      <c r="A21" s="8" t="s">
        <v>30</v>
      </c>
      <c r="B21" s="89" t="s">
        <v>31</v>
      </c>
      <c r="C21" s="89"/>
      <c r="D21" s="89"/>
      <c r="E21" s="89"/>
      <c r="F21" s="89"/>
      <c r="G21" s="89"/>
      <c r="H21" s="89"/>
      <c r="I21" s="89"/>
      <c r="J21" s="103"/>
    </row>
    <row r="22" spans="1:15" ht="15.75" x14ac:dyDescent="0.25">
      <c r="A22" s="80" t="s">
        <v>32</v>
      </c>
      <c r="B22" s="81"/>
      <c r="C22" s="81"/>
      <c r="D22" s="81"/>
      <c r="E22" s="81"/>
      <c r="F22" s="81"/>
      <c r="G22" s="81"/>
      <c r="H22" s="81"/>
      <c r="I22" s="81"/>
      <c r="J22" s="82"/>
    </row>
    <row r="23" spans="1:15" ht="15.75" x14ac:dyDescent="0.25">
      <c r="A23" s="83" t="s">
        <v>33</v>
      </c>
      <c r="B23" s="84"/>
      <c r="C23" s="84"/>
      <c r="D23" s="84"/>
      <c r="E23" s="84"/>
      <c r="F23" s="84"/>
      <c r="G23" s="84"/>
      <c r="H23" s="84"/>
      <c r="I23" s="84"/>
      <c r="J23" s="85"/>
    </row>
    <row r="24" spans="1:15" ht="45" customHeight="1" x14ac:dyDescent="0.25">
      <c r="A24" s="106" t="s">
        <v>34</v>
      </c>
      <c r="B24" s="107"/>
      <c r="C24" s="108" t="s">
        <v>35</v>
      </c>
      <c r="D24" s="109"/>
      <c r="E24" s="109"/>
      <c r="F24" s="109" t="s">
        <v>36</v>
      </c>
      <c r="G24" s="109"/>
      <c r="H24" s="107"/>
      <c r="I24" s="108" t="s">
        <v>37</v>
      </c>
      <c r="J24" s="110"/>
      <c r="L24" s="44"/>
    </row>
    <row r="25" spans="1:15" x14ac:dyDescent="0.25">
      <c r="A25" s="96">
        <v>1200000</v>
      </c>
      <c r="B25" s="97"/>
      <c r="C25" s="123">
        <v>1922500</v>
      </c>
      <c r="D25" s="124"/>
      <c r="E25" s="125"/>
      <c r="F25" s="123">
        <v>1922498.98</v>
      </c>
      <c r="G25" s="124"/>
      <c r="H25" s="125"/>
      <c r="I25" s="126">
        <f>+F25/C25</f>
        <v>0.99999946944083229</v>
      </c>
      <c r="J25" s="127"/>
      <c r="L25" s="44"/>
    </row>
    <row r="26" spans="1:15" ht="15.75" x14ac:dyDescent="0.25">
      <c r="A26" s="83" t="s">
        <v>131</v>
      </c>
      <c r="B26" s="84"/>
      <c r="C26" s="84"/>
      <c r="D26" s="84"/>
      <c r="E26" s="84"/>
      <c r="F26" s="84"/>
      <c r="G26" s="84"/>
      <c r="H26" s="84"/>
      <c r="I26" s="84"/>
      <c r="J26" s="85"/>
      <c r="L26" s="44"/>
    </row>
    <row r="27" spans="1:15" x14ac:dyDescent="0.25">
      <c r="A27" s="4"/>
      <c r="B27"/>
      <c r="C27" s="118" t="s">
        <v>120</v>
      </c>
      <c r="D27" s="119"/>
      <c r="E27" s="118" t="s">
        <v>125</v>
      </c>
      <c r="F27" s="119"/>
      <c r="G27" s="118" t="s">
        <v>126</v>
      </c>
      <c r="H27" s="118"/>
      <c r="I27" s="118" t="s">
        <v>40</v>
      </c>
      <c r="J27" s="120"/>
    </row>
    <row r="28" spans="1:15" ht="38.25" x14ac:dyDescent="0.25">
      <c r="A28" s="9" t="s">
        <v>41</v>
      </c>
      <c r="B28" s="10" t="s">
        <v>42</v>
      </c>
      <c r="C28" s="10" t="s">
        <v>43</v>
      </c>
      <c r="D28" s="10" t="s">
        <v>44</v>
      </c>
      <c r="E28" s="10" t="s">
        <v>45</v>
      </c>
      <c r="F28" s="10" t="s">
        <v>46</v>
      </c>
      <c r="G28" s="10" t="s">
        <v>47</v>
      </c>
      <c r="H28" s="10" t="s">
        <v>48</v>
      </c>
      <c r="I28" s="10" t="s">
        <v>49</v>
      </c>
      <c r="J28" s="11" t="s">
        <v>50</v>
      </c>
    </row>
    <row r="29" spans="1:15" ht="81.599999999999994" customHeight="1" x14ac:dyDescent="0.25">
      <c r="A29" s="53" t="s">
        <v>51</v>
      </c>
      <c r="B29" s="54" t="s">
        <v>52</v>
      </c>
      <c r="C29" s="12">
        <v>60</v>
      </c>
      <c r="D29" s="27">
        <v>2509550</v>
      </c>
      <c r="E29" s="37">
        <v>30</v>
      </c>
      <c r="F29" s="27">
        <v>1628373</v>
      </c>
      <c r="G29" s="14">
        <v>29</v>
      </c>
      <c r="H29" s="13">
        <v>1608872.28</v>
      </c>
      <c r="I29" s="15">
        <f>+Tabla148[[#This Row],[Física 
(E)]]/Tabla148[[#This Row],[Física
(C)]]</f>
        <v>0.96666666666666667</v>
      </c>
      <c r="J29" s="16">
        <f>+Tabla148[[#This Row],[Financiera 
 (F)]]/Tabla148[[#This Row],[Financiera
(D)]]</f>
        <v>0.98802441455366796</v>
      </c>
      <c r="K29" s="60"/>
      <c r="L29" s="61"/>
      <c r="O29" s="44"/>
    </row>
    <row r="30" spans="1:15" ht="15.75" x14ac:dyDescent="0.25">
      <c r="A30" s="80" t="s">
        <v>53</v>
      </c>
      <c r="B30" s="81"/>
      <c r="C30" s="81"/>
      <c r="D30" s="81"/>
      <c r="E30" s="81"/>
      <c r="F30" s="81"/>
      <c r="G30" s="81"/>
      <c r="H30" s="81"/>
      <c r="I30" s="81"/>
      <c r="J30" s="82"/>
      <c r="L30" s="58"/>
      <c r="O30" s="44"/>
    </row>
    <row r="31" spans="1:15" ht="15.75" x14ac:dyDescent="0.25">
      <c r="A31" s="83" t="s">
        <v>54</v>
      </c>
      <c r="B31" s="84"/>
      <c r="C31" s="84"/>
      <c r="D31" s="84"/>
      <c r="E31" s="84"/>
      <c r="F31" s="84"/>
      <c r="G31" s="84"/>
      <c r="H31" s="84"/>
      <c r="I31" s="84"/>
      <c r="J31" s="85"/>
      <c r="L31" s="58"/>
    </row>
    <row r="32" spans="1:15" x14ac:dyDescent="0.25">
      <c r="A32" s="17" t="s">
        <v>55</v>
      </c>
      <c r="B32" s="89" t="s">
        <v>56</v>
      </c>
      <c r="C32" s="89"/>
      <c r="D32" s="89"/>
      <c r="E32" s="89"/>
      <c r="F32" s="89"/>
      <c r="G32" s="89"/>
      <c r="H32" s="89"/>
      <c r="I32" s="89"/>
      <c r="J32" s="103"/>
      <c r="L32" s="58"/>
      <c r="O32" s="44"/>
    </row>
    <row r="33" spans="1:15" ht="24" customHeight="1" x14ac:dyDescent="0.25">
      <c r="A33" s="17" t="s">
        <v>57</v>
      </c>
      <c r="B33" s="104" t="s">
        <v>58</v>
      </c>
      <c r="C33" s="104"/>
      <c r="D33" s="104"/>
      <c r="E33" s="104"/>
      <c r="F33" s="104"/>
      <c r="G33" s="104"/>
      <c r="H33" s="104"/>
      <c r="I33" s="104"/>
      <c r="J33" s="105"/>
    </row>
    <row r="34" spans="1:15" ht="37.5" customHeight="1" x14ac:dyDescent="0.25">
      <c r="A34" s="42" t="s">
        <v>59</v>
      </c>
      <c r="B34" s="121" t="s">
        <v>136</v>
      </c>
      <c r="C34" s="121"/>
      <c r="D34" s="121"/>
      <c r="E34" s="121"/>
      <c r="F34" s="121"/>
      <c r="G34" s="121"/>
      <c r="H34" s="121"/>
      <c r="I34" s="121"/>
      <c r="J34" s="122"/>
      <c r="O34" s="44"/>
    </row>
    <row r="35" spans="1:15" ht="30" x14ac:dyDescent="0.25">
      <c r="A35" s="17" t="s">
        <v>60</v>
      </c>
      <c r="B35" s="89" t="s">
        <v>135</v>
      </c>
      <c r="C35" s="89"/>
      <c r="D35" s="89"/>
      <c r="E35" s="89"/>
      <c r="F35" s="89"/>
      <c r="G35" s="89"/>
      <c r="H35" s="89"/>
      <c r="I35" s="89"/>
      <c r="J35" s="103"/>
      <c r="O35" s="44"/>
    </row>
    <row r="36" spans="1:15" ht="15.75" x14ac:dyDescent="0.25">
      <c r="A36" s="80" t="s">
        <v>61</v>
      </c>
      <c r="B36" s="81"/>
      <c r="C36" s="81"/>
      <c r="D36" s="81"/>
      <c r="E36" s="81"/>
      <c r="F36" s="81"/>
      <c r="G36" s="81"/>
      <c r="H36" s="81"/>
      <c r="I36" s="81"/>
      <c r="J36" s="82"/>
      <c r="O36" s="44"/>
    </row>
    <row r="37" spans="1:15" ht="15.75" x14ac:dyDescent="0.25">
      <c r="A37" s="111" t="s">
        <v>62</v>
      </c>
      <c r="B37" s="112"/>
      <c r="C37" s="112"/>
      <c r="D37" s="112"/>
      <c r="E37" s="112"/>
      <c r="F37" s="112"/>
      <c r="G37" s="112"/>
      <c r="H37" s="112"/>
      <c r="I37" s="112"/>
      <c r="J37" s="113"/>
    </row>
    <row r="38" spans="1:15" ht="27.75" customHeight="1" x14ac:dyDescent="0.25">
      <c r="A38" s="114"/>
      <c r="B38" s="115"/>
      <c r="C38" s="115"/>
      <c r="D38" s="115"/>
      <c r="E38" s="115"/>
      <c r="F38" s="115"/>
      <c r="G38" s="115"/>
      <c r="H38" s="115"/>
      <c r="I38" s="115"/>
      <c r="J38" s="116"/>
    </row>
    <row r="39" spans="1:15" ht="27.75" customHeight="1" x14ac:dyDescent="0.25">
      <c r="A39" s="23"/>
      <c r="B39" s="23"/>
      <c r="C39" s="23"/>
      <c r="D39" s="23"/>
      <c r="E39" s="23"/>
      <c r="F39" s="23"/>
      <c r="G39" s="23"/>
      <c r="H39" s="23"/>
      <c r="I39" s="23"/>
      <c r="J39" s="23"/>
    </row>
    <row r="40" spans="1:15" ht="30.75" customHeight="1" x14ac:dyDescent="0.25">
      <c r="A40" s="117" t="s">
        <v>64</v>
      </c>
      <c r="B40" s="117"/>
      <c r="C40" s="117"/>
      <c r="D40" s="117"/>
      <c r="E40" s="117"/>
      <c r="F40" s="117"/>
      <c r="G40" s="117"/>
      <c r="H40" s="117"/>
      <c r="I40" s="117"/>
      <c r="J40" s="117"/>
    </row>
    <row r="41" spans="1:15" x14ac:dyDescent="0.25">
      <c r="B41" s="36"/>
    </row>
    <row r="42" spans="1:15" x14ac:dyDescent="0.25">
      <c r="A42" s="26" t="s">
        <v>65</v>
      </c>
      <c r="B42" s="40">
        <f>+A25</f>
        <v>1200000</v>
      </c>
      <c r="D42" s="34"/>
      <c r="E42" s="34"/>
      <c r="F42" s="34"/>
      <c r="H42" s="34"/>
      <c r="I42" s="34"/>
      <c r="J42" s="34"/>
    </row>
    <row r="43" spans="1:15" x14ac:dyDescent="0.25">
      <c r="A43" s="26" t="s">
        <v>66</v>
      </c>
      <c r="B43" s="40">
        <f>+C25</f>
        <v>1922500</v>
      </c>
      <c r="D43" s="33"/>
      <c r="E43" s="33" t="s">
        <v>67</v>
      </c>
      <c r="F43" s="33"/>
      <c r="H43" s="33"/>
      <c r="I43" s="33" t="s">
        <v>68</v>
      </c>
      <c r="J43" s="33"/>
    </row>
    <row r="44" spans="1:15" x14ac:dyDescent="0.25">
      <c r="A44" s="26" t="s">
        <v>69</v>
      </c>
      <c r="B44" s="40">
        <f>+F25</f>
        <v>1922498.98</v>
      </c>
      <c r="D44" s="32"/>
      <c r="E44" s="32" t="s">
        <v>70</v>
      </c>
      <c r="F44" s="32"/>
      <c r="H44" s="32"/>
      <c r="I44" s="32" t="s">
        <v>71</v>
      </c>
      <c r="J44" s="32"/>
    </row>
    <row r="45" spans="1:15" x14ac:dyDescent="0.25">
      <c r="B45" s="36"/>
    </row>
    <row r="46" spans="1:15" x14ac:dyDescent="0.25">
      <c r="B46" s="36"/>
    </row>
  </sheetData>
  <mergeCells count="48">
    <mergeCell ref="B10:J10"/>
    <mergeCell ref="B1:J1"/>
    <mergeCell ref="B2:C2"/>
    <mergeCell ref="D2:H2"/>
    <mergeCell ref="B3:C3"/>
    <mergeCell ref="D3:H3"/>
    <mergeCell ref="A4:J4"/>
    <mergeCell ref="A5:J5"/>
    <mergeCell ref="A6:J6"/>
    <mergeCell ref="A7:J7"/>
    <mergeCell ref="B8:J8"/>
    <mergeCell ref="B9:J9"/>
    <mergeCell ref="A22:J22"/>
    <mergeCell ref="B11:J11"/>
    <mergeCell ref="B12:J12"/>
    <mergeCell ref="A13:J13"/>
    <mergeCell ref="C14:J14"/>
    <mergeCell ref="C15:J15"/>
    <mergeCell ref="C16:J16"/>
    <mergeCell ref="A17:J17"/>
    <mergeCell ref="B18:J18"/>
    <mergeCell ref="B19:J19"/>
    <mergeCell ref="B20:J20"/>
    <mergeCell ref="B21:J21"/>
    <mergeCell ref="A30:J30"/>
    <mergeCell ref="A23:J23"/>
    <mergeCell ref="A24:B24"/>
    <mergeCell ref="C24:E24"/>
    <mergeCell ref="F24:H24"/>
    <mergeCell ref="I24:J24"/>
    <mergeCell ref="A25:B25"/>
    <mergeCell ref="I25:J25"/>
    <mergeCell ref="A37:J37"/>
    <mergeCell ref="A38:J38"/>
    <mergeCell ref="A40:J40"/>
    <mergeCell ref="C25:E25"/>
    <mergeCell ref="F25:H25"/>
    <mergeCell ref="A31:J31"/>
    <mergeCell ref="B32:J32"/>
    <mergeCell ref="B33:J33"/>
    <mergeCell ref="B34:J34"/>
    <mergeCell ref="B35:J35"/>
    <mergeCell ref="A36:J36"/>
    <mergeCell ref="A26:J26"/>
    <mergeCell ref="C27:D27"/>
    <mergeCell ref="E27:F27"/>
    <mergeCell ref="G27:H27"/>
    <mergeCell ref="I27:J27"/>
  </mergeCells>
  <dataValidations count="15">
    <dataValidation allowBlank="1" showInputMessage="1" showErrorMessage="1" prompt="Monto ejecutado en el trimestre" sqref="H28:H29" xr:uid="{B8923AE0-E395-44F8-AB19-C871AB2D54C4}"/>
    <dataValidation allowBlank="1" showInputMessage="1" showErrorMessage="1" prompt="Meta alcanzada en el trimestre" sqref="G28:G29" xr:uid="{412739D8-6D39-45B8-9F22-2F57318CAE48}"/>
    <dataValidation allowBlank="1" showInputMessage="1" showErrorMessage="1" prompt="Monto presupuestado para el producto" sqref="D28:D29 E29:F29 F28" xr:uid="{81364F44-4F76-4E6D-8854-C0B919EAFBBB}"/>
    <dataValidation allowBlank="1" showInputMessage="1" showErrorMessage="1" prompt="Meta anual del indicador" sqref="C28:C29 E28" xr:uid="{C188F156-6175-46D4-AB37-C11BAB3521E7}"/>
    <dataValidation allowBlank="1" showInputMessage="1" showErrorMessage="1" prompt="Nombre del indicador" sqref="B28:B29" xr:uid="{C7FA97D0-BC16-43F6-9E4B-CFA1809E2E09}"/>
    <dataValidation allowBlank="1" showInputMessage="1" showErrorMessage="1" prompt="Nombre de cada producto" sqref="A28:A29" xr:uid="{468E70FB-673A-4E3D-8EBE-B1C6E7324E05}"/>
    <dataValidation allowBlank="1" showInputMessage="1" showErrorMessage="1" prompt="¿En qué consiste el programa?" sqref="B33:J33 B19:J19" xr:uid="{BDC32670-EDF3-49A3-A5F5-E1EF4542028C}"/>
    <dataValidation allowBlank="1" showInputMessage="1" showErrorMessage="1" prompt="Presupuesto del programa" sqref="A25:C25 F25" xr:uid="{650C874F-741F-4113-A6B4-72A5AD35D49B}"/>
    <dataValidation allowBlank="1" showInputMessage="1" showErrorMessage="1" prompt="Oportunidades de mejora identificadas" sqref="A38:J39" xr:uid="{57ECB461-4E2B-4AB9-81ED-669574181C13}"/>
    <dataValidation allowBlank="1" showInputMessage="1" showErrorMessage="1" prompt="De existir desvío, explicar razones." sqref="B35:J35" xr:uid="{89B4A5E5-1737-41FF-8952-265A375FE513}"/>
    <dataValidation allowBlank="1" showInputMessage="1" showErrorMessage="1" prompt="1. Describir lo plasmado en el presupuesto_x000a_2. Describir lo alcanzado en términos financieros y de producción " sqref="B34:J34" xr:uid="{4C56852E-0480-48AF-AD42-D44F2EF97F5D}"/>
    <dataValidation allowBlank="1" showInputMessage="1" showErrorMessage="1" prompt="Nombre del producto" sqref="B32:J32" xr:uid="{91CB4404-F032-46AE-AD39-BA6630ED8236}"/>
    <dataValidation allowBlank="1" showInputMessage="1" showErrorMessage="1" prompt="¿A quién va dirigido el programa?, ¿qué característica tiene esta población que requiere ser beneficiada?" sqref="B20:J20" xr:uid="{D2E3712B-F56A-4C79-BCC5-65604876FEB6}"/>
    <dataValidation allowBlank="1" showInputMessage="1" prompt="Nombre del capítulo" sqref="B8:J10" xr:uid="{A148890D-230B-4578-A316-3FEC18E2BB49}"/>
    <dataValidation allowBlank="1" sqref="A8" xr:uid="{AE320802-1317-40E5-9351-5576AA20BC73}"/>
  </dataValidations>
  <printOptions horizontalCentered="1" verticalCentered="1"/>
  <pageMargins left="0.31496062992125984" right="0.31496062992125984" top="0.35433070866141736" bottom="0.35433070866141736" header="0.31496062992125984" footer="0.31496062992125984"/>
  <pageSetup scale="65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1:L46"/>
  <sheetViews>
    <sheetView showGridLines="0" topLeftCell="A23" zoomScaleNormal="100" workbookViewId="0">
      <selection activeCell="L30" sqref="L30:L33"/>
    </sheetView>
  </sheetViews>
  <sheetFormatPr baseColWidth="10" defaultColWidth="11.42578125" defaultRowHeight="15" x14ac:dyDescent="0.25"/>
  <cols>
    <col min="1" max="1" width="23" style="5" customWidth="1"/>
    <col min="2" max="2" width="16.42578125" style="5" customWidth="1"/>
    <col min="3" max="3" width="12.7109375" style="5" customWidth="1"/>
    <col min="4" max="4" width="16.140625" style="5" customWidth="1"/>
    <col min="5" max="10" width="12.7109375" style="5" customWidth="1"/>
    <col min="12" max="12" width="16.85546875" bestFit="1" customWidth="1"/>
  </cols>
  <sheetData>
    <row r="1" spans="1:10" ht="21.75" thickBot="1" x14ac:dyDescent="0.3">
      <c r="A1" s="18"/>
      <c r="B1" s="67" t="s">
        <v>130</v>
      </c>
      <c r="C1" s="68"/>
      <c r="D1" s="68"/>
      <c r="E1" s="68"/>
      <c r="F1" s="68"/>
      <c r="G1" s="68"/>
      <c r="H1" s="68"/>
      <c r="I1" s="68"/>
      <c r="J1" s="69"/>
    </row>
    <row r="2" spans="1:10" ht="21.75" thickBot="1" x14ac:dyDescent="0.3">
      <c r="A2" s="19"/>
      <c r="B2" s="70" t="s">
        <v>0</v>
      </c>
      <c r="C2" s="71"/>
      <c r="D2" s="70" t="s">
        <v>1</v>
      </c>
      <c r="E2" s="71"/>
      <c r="F2" s="71"/>
      <c r="G2" s="71"/>
      <c r="H2" s="72"/>
      <c r="I2" s="1" t="s">
        <v>2</v>
      </c>
      <c r="J2" s="2" t="s">
        <v>3</v>
      </c>
    </row>
    <row r="3" spans="1:10" ht="21.75" thickBot="1" x14ac:dyDescent="0.3">
      <c r="A3" s="20"/>
      <c r="B3" s="73" t="s">
        <v>4</v>
      </c>
      <c r="C3" s="74"/>
      <c r="D3" s="73"/>
      <c r="E3" s="74"/>
      <c r="F3" s="74"/>
      <c r="G3" s="74"/>
      <c r="H3" s="75"/>
      <c r="I3" s="24">
        <v>46034</v>
      </c>
      <c r="J3" s="25"/>
    </row>
    <row r="4" spans="1:10" x14ac:dyDescent="0.25">
      <c r="A4" s="63"/>
      <c r="B4" s="64"/>
      <c r="C4" s="64"/>
      <c r="D4" s="65"/>
      <c r="E4" s="65"/>
      <c r="F4" s="65"/>
      <c r="G4" s="65"/>
      <c r="H4" s="65"/>
      <c r="I4" s="64"/>
      <c r="J4" s="66"/>
    </row>
    <row r="5" spans="1:10" ht="3" customHeight="1" x14ac:dyDescent="0.25">
      <c r="A5" s="77"/>
      <c r="B5" s="78"/>
      <c r="C5" s="78"/>
      <c r="D5" s="78"/>
      <c r="E5" s="78"/>
      <c r="F5" s="78"/>
      <c r="G5" s="78"/>
      <c r="H5" s="78"/>
      <c r="I5" s="78"/>
      <c r="J5" s="79"/>
    </row>
    <row r="6" spans="1:10" ht="15.75" x14ac:dyDescent="0.25">
      <c r="A6" s="80" t="s">
        <v>5</v>
      </c>
      <c r="B6" s="81"/>
      <c r="C6" s="81"/>
      <c r="D6" s="81"/>
      <c r="E6" s="81"/>
      <c r="F6" s="81"/>
      <c r="G6" s="81"/>
      <c r="H6" s="81"/>
      <c r="I6" s="81"/>
      <c r="J6" s="82"/>
    </row>
    <row r="7" spans="1:10" ht="15.75" x14ac:dyDescent="0.25">
      <c r="A7" s="83" t="s">
        <v>6</v>
      </c>
      <c r="B7" s="84"/>
      <c r="C7" s="84"/>
      <c r="D7" s="84"/>
      <c r="E7" s="84"/>
      <c r="F7" s="84"/>
      <c r="G7" s="84"/>
      <c r="H7" s="84"/>
      <c r="I7" s="84"/>
      <c r="J7" s="85"/>
    </row>
    <row r="8" spans="1:10" x14ac:dyDescent="0.25">
      <c r="A8" s="3" t="s">
        <v>7</v>
      </c>
      <c r="B8" s="86" t="s">
        <v>8</v>
      </c>
      <c r="C8" s="87"/>
      <c r="D8" s="87"/>
      <c r="E8" s="87"/>
      <c r="F8" s="87"/>
      <c r="G8" s="87"/>
      <c r="H8" s="87"/>
      <c r="I8" s="87"/>
      <c r="J8" s="88"/>
    </row>
    <row r="9" spans="1:10" ht="15" customHeight="1" x14ac:dyDescent="0.25">
      <c r="A9" s="21" t="s">
        <v>9</v>
      </c>
      <c r="B9" s="86" t="s">
        <v>10</v>
      </c>
      <c r="C9" s="87"/>
      <c r="D9" s="87"/>
      <c r="E9" s="87"/>
      <c r="F9" s="87"/>
      <c r="G9" s="87"/>
      <c r="H9" s="87"/>
      <c r="I9" s="87"/>
      <c r="J9" s="88"/>
    </row>
    <row r="10" spans="1:10" x14ac:dyDescent="0.25">
      <c r="A10" s="21" t="s">
        <v>11</v>
      </c>
      <c r="B10" s="86" t="s">
        <v>12</v>
      </c>
      <c r="C10" s="87"/>
      <c r="D10" s="87"/>
      <c r="E10" s="87"/>
      <c r="F10" s="87"/>
      <c r="G10" s="87"/>
      <c r="H10" s="87"/>
      <c r="I10" s="87"/>
      <c r="J10" s="88"/>
    </row>
    <row r="11" spans="1:10" ht="44.25" customHeight="1" x14ac:dyDescent="0.25">
      <c r="A11" s="3" t="s">
        <v>13</v>
      </c>
      <c r="B11" s="89" t="s">
        <v>14</v>
      </c>
      <c r="C11" s="90"/>
      <c r="D11" s="90"/>
      <c r="E11" s="90"/>
      <c r="F11" s="90"/>
      <c r="G11" s="90"/>
      <c r="H11" s="90"/>
      <c r="I11" s="90"/>
      <c r="J11" s="91"/>
    </row>
    <row r="12" spans="1:10" ht="49.5" customHeight="1" x14ac:dyDescent="0.25">
      <c r="A12" s="3" t="s">
        <v>15</v>
      </c>
      <c r="B12" s="128" t="s">
        <v>16</v>
      </c>
      <c r="C12" s="129"/>
      <c r="D12" s="129"/>
      <c r="E12" s="129"/>
      <c r="F12" s="129"/>
      <c r="G12" s="129"/>
      <c r="H12" s="129"/>
      <c r="I12" s="129"/>
      <c r="J12" s="130"/>
    </row>
    <row r="13" spans="1:10" ht="15.75" x14ac:dyDescent="0.25">
      <c r="A13" s="80" t="s">
        <v>17</v>
      </c>
      <c r="B13" s="81"/>
      <c r="C13" s="81"/>
      <c r="D13" s="81"/>
      <c r="E13" s="81"/>
      <c r="F13" s="81"/>
      <c r="G13" s="81"/>
      <c r="H13" s="81"/>
      <c r="I13" s="81"/>
      <c r="J13" s="82"/>
    </row>
    <row r="14" spans="1:10" ht="27.75" customHeight="1" x14ac:dyDescent="0.25">
      <c r="A14" s="3" t="s">
        <v>18</v>
      </c>
      <c r="B14" s="22">
        <v>3</v>
      </c>
      <c r="C14" s="95" t="str">
        <f>IFERROR(VLOOKUP(B14,'[1]Validacion datos'!A2:B5,2,FALSE),"")</f>
        <v>DESARROLLO PRODUCTIVO</v>
      </c>
      <c r="D14" s="95"/>
      <c r="E14" s="95"/>
      <c r="F14" s="95"/>
      <c r="G14" s="95"/>
      <c r="H14" s="95"/>
      <c r="I14" s="95"/>
      <c r="J14" s="95"/>
    </row>
    <row r="15" spans="1:10" ht="26.25" customHeight="1" x14ac:dyDescent="0.25">
      <c r="A15" s="3" t="s">
        <v>19</v>
      </c>
      <c r="B15" s="6" t="s">
        <v>20</v>
      </c>
      <c r="C15" s="76" t="str">
        <f>IFERROR(VLOOKUP(B15,'[1]Validacion datos'!A8:B26,2,FALSE),"")</f>
        <v/>
      </c>
      <c r="D15" s="76"/>
      <c r="E15" s="76"/>
      <c r="F15" s="76"/>
      <c r="G15" s="76"/>
      <c r="H15" s="76"/>
      <c r="I15" s="76"/>
      <c r="J15" s="76"/>
    </row>
    <row r="16" spans="1:10" ht="23.1" customHeight="1" x14ac:dyDescent="0.25">
      <c r="A16" s="3" t="s">
        <v>21</v>
      </c>
      <c r="B16" s="7" t="s">
        <v>22</v>
      </c>
      <c r="C16" s="76" t="str">
        <f>IFERROR(VLOOKUP(B16,'[1]Validacion datos'!D8:E64,2,FALSE),"")</f>
        <v>Consolidar un entorno adecuado que incentive la inversión para el desarrollo sostenible del sector minero</v>
      </c>
      <c r="D16" s="76"/>
      <c r="E16" s="76"/>
      <c r="F16" s="76"/>
      <c r="G16" s="76"/>
      <c r="H16" s="76"/>
      <c r="I16" s="76"/>
      <c r="J16" s="76"/>
    </row>
    <row r="17" spans="1:12" ht="15.75" x14ac:dyDescent="0.25">
      <c r="A17" s="80" t="s">
        <v>23</v>
      </c>
      <c r="B17" s="81"/>
      <c r="C17" s="81"/>
      <c r="D17" s="81"/>
      <c r="E17" s="81"/>
      <c r="F17" s="81"/>
      <c r="G17" s="81"/>
      <c r="H17" s="81"/>
      <c r="I17" s="81"/>
      <c r="J17" s="82"/>
    </row>
    <row r="18" spans="1:12" ht="29.25" customHeight="1" x14ac:dyDescent="0.25">
      <c r="A18" s="3" t="s">
        <v>24</v>
      </c>
      <c r="B18" s="89" t="s">
        <v>25</v>
      </c>
      <c r="C18" s="89"/>
      <c r="D18" s="89"/>
      <c r="E18" s="89"/>
      <c r="F18" s="89"/>
      <c r="G18" s="89"/>
      <c r="H18" s="89"/>
      <c r="I18" s="89"/>
      <c r="J18" s="103"/>
    </row>
    <row r="19" spans="1:12" ht="33" customHeight="1" x14ac:dyDescent="0.25">
      <c r="A19" s="8" t="s">
        <v>26</v>
      </c>
      <c r="B19" s="89" t="s">
        <v>27</v>
      </c>
      <c r="C19" s="89"/>
      <c r="D19" s="89"/>
      <c r="E19" s="89"/>
      <c r="F19" s="89"/>
      <c r="G19" s="89"/>
      <c r="H19" s="89"/>
      <c r="I19" s="89"/>
      <c r="J19" s="103"/>
    </row>
    <row r="20" spans="1:12" ht="34.5" customHeight="1" x14ac:dyDescent="0.25">
      <c r="A20" s="8" t="s">
        <v>28</v>
      </c>
      <c r="B20" s="89" t="s">
        <v>29</v>
      </c>
      <c r="C20" s="89"/>
      <c r="D20" s="89"/>
      <c r="E20" s="89"/>
      <c r="F20" s="89"/>
      <c r="G20" s="89"/>
      <c r="H20" s="89"/>
      <c r="I20" s="89"/>
      <c r="J20" s="103"/>
    </row>
    <row r="21" spans="1:12" ht="60" customHeight="1" x14ac:dyDescent="0.25">
      <c r="A21" s="8" t="s">
        <v>30</v>
      </c>
      <c r="B21" s="89" t="s">
        <v>31</v>
      </c>
      <c r="C21" s="89"/>
      <c r="D21" s="89"/>
      <c r="E21" s="89"/>
      <c r="F21" s="89"/>
      <c r="G21" s="89"/>
      <c r="H21" s="89"/>
      <c r="I21" s="89"/>
      <c r="J21" s="103"/>
    </row>
    <row r="22" spans="1:12" ht="15.75" x14ac:dyDescent="0.25">
      <c r="A22" s="80" t="s">
        <v>32</v>
      </c>
      <c r="B22" s="81"/>
      <c r="C22" s="81"/>
      <c r="D22" s="81"/>
      <c r="E22" s="81"/>
      <c r="F22" s="81"/>
      <c r="G22" s="81"/>
      <c r="H22" s="81"/>
      <c r="I22" s="81"/>
      <c r="J22" s="82"/>
    </row>
    <row r="23" spans="1:12" ht="15.75" x14ac:dyDescent="0.25">
      <c r="A23" s="83" t="s">
        <v>33</v>
      </c>
      <c r="B23" s="84"/>
      <c r="C23" s="84"/>
      <c r="D23" s="84"/>
      <c r="E23" s="84"/>
      <c r="F23" s="84"/>
      <c r="G23" s="84"/>
      <c r="H23" s="84"/>
      <c r="I23" s="84"/>
      <c r="J23" s="85"/>
    </row>
    <row r="24" spans="1:12" ht="45" customHeight="1" x14ac:dyDescent="0.25">
      <c r="A24" s="106" t="s">
        <v>34</v>
      </c>
      <c r="B24" s="107"/>
      <c r="C24" s="108" t="s">
        <v>35</v>
      </c>
      <c r="D24" s="109"/>
      <c r="E24" s="109"/>
      <c r="F24" s="109" t="s">
        <v>36</v>
      </c>
      <c r="G24" s="109"/>
      <c r="H24" s="107"/>
      <c r="I24" s="108" t="s">
        <v>37</v>
      </c>
      <c r="J24" s="110"/>
      <c r="L24" s="44"/>
    </row>
    <row r="25" spans="1:12" x14ac:dyDescent="0.25">
      <c r="A25" s="96">
        <v>1200000</v>
      </c>
      <c r="B25" s="97"/>
      <c r="C25" s="98">
        <v>2509550</v>
      </c>
      <c r="D25" s="99"/>
      <c r="E25" s="100"/>
      <c r="F25" s="98">
        <v>1608872.28</v>
      </c>
      <c r="G25" s="99"/>
      <c r="H25" s="100"/>
      <c r="I25" s="131">
        <f>+F25/C25</f>
        <v>0.6410999103424917</v>
      </c>
      <c r="J25" s="132"/>
      <c r="L25" s="44"/>
    </row>
    <row r="26" spans="1:12" ht="15.75" x14ac:dyDescent="0.25">
      <c r="A26" s="83" t="s">
        <v>131</v>
      </c>
      <c r="B26" s="84"/>
      <c r="C26" s="84"/>
      <c r="D26" s="84"/>
      <c r="E26" s="84"/>
      <c r="F26" s="84"/>
      <c r="G26" s="84"/>
      <c r="H26" s="84"/>
      <c r="I26" s="84"/>
      <c r="J26" s="85"/>
      <c r="L26" s="44"/>
    </row>
    <row r="27" spans="1:12" x14ac:dyDescent="0.25">
      <c r="A27" s="4"/>
      <c r="B27"/>
      <c r="C27" s="118" t="s">
        <v>120</v>
      </c>
      <c r="D27" s="119"/>
      <c r="E27" s="118" t="s">
        <v>125</v>
      </c>
      <c r="F27" s="119"/>
      <c r="G27" s="118" t="s">
        <v>126</v>
      </c>
      <c r="H27" s="118"/>
      <c r="I27" s="118" t="s">
        <v>40</v>
      </c>
      <c r="J27" s="120"/>
    </row>
    <row r="28" spans="1:12" ht="38.25" x14ac:dyDescent="0.25">
      <c r="A28" s="9" t="s">
        <v>41</v>
      </c>
      <c r="B28" s="10" t="s">
        <v>42</v>
      </c>
      <c r="C28" s="10" t="s">
        <v>43</v>
      </c>
      <c r="D28" s="10" t="s">
        <v>44</v>
      </c>
      <c r="E28" s="10" t="s">
        <v>45</v>
      </c>
      <c r="F28" s="10" t="s">
        <v>46</v>
      </c>
      <c r="G28" s="10" t="s">
        <v>47</v>
      </c>
      <c r="H28" s="10" t="s">
        <v>48</v>
      </c>
      <c r="I28" s="10" t="s">
        <v>49</v>
      </c>
      <c r="J28" s="11" t="s">
        <v>50</v>
      </c>
    </row>
    <row r="29" spans="1:12" ht="81.599999999999994" customHeight="1" x14ac:dyDescent="0.25">
      <c r="A29" s="53" t="s">
        <v>51</v>
      </c>
      <c r="B29" s="54" t="s">
        <v>52</v>
      </c>
      <c r="C29" s="12">
        <v>60</v>
      </c>
      <c r="D29" s="27">
        <v>2509550</v>
      </c>
      <c r="E29" s="37">
        <v>30</v>
      </c>
      <c r="F29" s="27">
        <v>1291550</v>
      </c>
      <c r="G29" s="14">
        <v>30</v>
      </c>
      <c r="H29" s="13">
        <v>1608872.28</v>
      </c>
      <c r="I29" s="15">
        <f>+Tabla14[[#This Row],[Física 
(E)]]/Tabla14[[#This Row],[Física
(C)]]</f>
        <v>1</v>
      </c>
      <c r="J29" s="16">
        <f>+Tabla14[[#This Row],[Financiera 
 (F)]]/Tabla14[[#This Row],[Financiera
(D)]]</f>
        <v>1.245691053385467</v>
      </c>
    </row>
    <row r="30" spans="1:12" ht="15.75" x14ac:dyDescent="0.25">
      <c r="A30" s="80" t="s">
        <v>53</v>
      </c>
      <c r="B30" s="81"/>
      <c r="C30" s="81"/>
      <c r="D30" s="81"/>
      <c r="E30" s="81"/>
      <c r="F30" s="81"/>
      <c r="G30" s="81"/>
      <c r="H30" s="81"/>
      <c r="I30" s="81"/>
      <c r="J30" s="82"/>
      <c r="L30" s="58"/>
    </row>
    <row r="31" spans="1:12" ht="15.75" x14ac:dyDescent="0.25">
      <c r="A31" s="83" t="s">
        <v>54</v>
      </c>
      <c r="B31" s="84"/>
      <c r="C31" s="84"/>
      <c r="D31" s="84"/>
      <c r="E31" s="84"/>
      <c r="F31" s="84"/>
      <c r="G31" s="84"/>
      <c r="H31" s="84"/>
      <c r="I31" s="84"/>
      <c r="J31" s="85"/>
      <c r="L31" s="58"/>
    </row>
    <row r="32" spans="1:12" x14ac:dyDescent="0.25">
      <c r="A32" s="17" t="s">
        <v>55</v>
      </c>
      <c r="B32" s="89" t="s">
        <v>56</v>
      </c>
      <c r="C32" s="89"/>
      <c r="D32" s="89"/>
      <c r="E32" s="89"/>
      <c r="F32" s="89"/>
      <c r="G32" s="89"/>
      <c r="H32" s="89"/>
      <c r="I32" s="89"/>
      <c r="J32" s="103"/>
      <c r="L32" s="58"/>
    </row>
    <row r="33" spans="1:10" ht="24" customHeight="1" x14ac:dyDescent="0.25">
      <c r="A33" s="17" t="s">
        <v>57</v>
      </c>
      <c r="B33" s="104" t="s">
        <v>58</v>
      </c>
      <c r="C33" s="104"/>
      <c r="D33" s="104"/>
      <c r="E33" s="104"/>
      <c r="F33" s="104"/>
      <c r="G33" s="104"/>
      <c r="H33" s="104"/>
      <c r="I33" s="104"/>
      <c r="J33" s="105"/>
    </row>
    <row r="34" spans="1:10" ht="37.5" customHeight="1" x14ac:dyDescent="0.25">
      <c r="A34" s="42" t="s">
        <v>59</v>
      </c>
      <c r="B34" s="121" t="s">
        <v>132</v>
      </c>
      <c r="C34" s="121"/>
      <c r="D34" s="121"/>
      <c r="E34" s="121"/>
      <c r="F34" s="121"/>
      <c r="G34" s="121"/>
      <c r="H34" s="121"/>
      <c r="I34" s="121"/>
      <c r="J34" s="122"/>
    </row>
    <row r="35" spans="1:10" ht="101.45" customHeight="1" x14ac:dyDescent="0.25">
      <c r="A35" s="17" t="s">
        <v>60</v>
      </c>
      <c r="B35" s="89" t="s">
        <v>127</v>
      </c>
      <c r="C35" s="89"/>
      <c r="D35" s="89"/>
      <c r="E35" s="89"/>
      <c r="F35" s="89"/>
      <c r="G35" s="89"/>
      <c r="H35" s="89"/>
      <c r="I35" s="89"/>
      <c r="J35" s="103"/>
    </row>
    <row r="36" spans="1:10" ht="15.75" x14ac:dyDescent="0.25">
      <c r="A36" s="80" t="s">
        <v>61</v>
      </c>
      <c r="B36" s="81"/>
      <c r="C36" s="81"/>
      <c r="D36" s="81"/>
      <c r="E36" s="81"/>
      <c r="F36" s="81"/>
      <c r="G36" s="81"/>
      <c r="H36" s="81"/>
      <c r="I36" s="81"/>
      <c r="J36" s="82"/>
    </row>
    <row r="37" spans="1:10" ht="15.75" x14ac:dyDescent="0.25">
      <c r="A37" s="111" t="s">
        <v>62</v>
      </c>
      <c r="B37" s="112"/>
      <c r="C37" s="112"/>
      <c r="D37" s="112"/>
      <c r="E37" s="112"/>
      <c r="F37" s="112"/>
      <c r="G37" s="112"/>
      <c r="H37" s="112"/>
      <c r="I37" s="112"/>
      <c r="J37" s="113"/>
    </row>
    <row r="38" spans="1:10" ht="27.75" customHeight="1" x14ac:dyDescent="0.25">
      <c r="A38" s="114" t="s">
        <v>63</v>
      </c>
      <c r="B38" s="115"/>
      <c r="C38" s="115"/>
      <c r="D38" s="115"/>
      <c r="E38" s="115"/>
      <c r="F38" s="115"/>
      <c r="G38" s="115"/>
      <c r="H38" s="115"/>
      <c r="I38" s="115"/>
      <c r="J38" s="116"/>
    </row>
    <row r="39" spans="1:10" ht="27.75" customHeight="1" x14ac:dyDescent="0.25">
      <c r="A39" s="23"/>
      <c r="B39" s="23"/>
      <c r="C39" s="23"/>
      <c r="D39" s="23"/>
      <c r="E39" s="23"/>
      <c r="F39" s="23"/>
      <c r="G39" s="23"/>
      <c r="H39" s="23"/>
      <c r="I39" s="23"/>
      <c r="J39" s="23"/>
    </row>
    <row r="40" spans="1:10" ht="30.75" customHeight="1" x14ac:dyDescent="0.25">
      <c r="A40" s="117" t="s">
        <v>64</v>
      </c>
      <c r="B40" s="117"/>
      <c r="C40" s="117"/>
      <c r="D40" s="117"/>
      <c r="E40" s="117"/>
      <c r="F40" s="117"/>
      <c r="G40" s="117"/>
      <c r="H40" s="117"/>
      <c r="I40" s="117"/>
      <c r="J40" s="117"/>
    </row>
    <row r="41" spans="1:10" x14ac:dyDescent="0.25">
      <c r="B41" s="36"/>
    </row>
    <row r="42" spans="1:10" x14ac:dyDescent="0.25">
      <c r="A42" s="26" t="s">
        <v>65</v>
      </c>
      <c r="B42" s="40">
        <f>+A25</f>
        <v>1200000</v>
      </c>
      <c r="D42" s="34"/>
      <c r="E42" s="34"/>
      <c r="F42" s="34"/>
      <c r="H42" s="34"/>
      <c r="I42" s="34"/>
      <c r="J42" s="34"/>
    </row>
    <row r="43" spans="1:10" x14ac:dyDescent="0.25">
      <c r="A43" s="26" t="s">
        <v>66</v>
      </c>
      <c r="B43" s="40">
        <f>+C25</f>
        <v>2509550</v>
      </c>
      <c r="D43" s="33"/>
      <c r="E43" s="33" t="s">
        <v>67</v>
      </c>
      <c r="F43" s="33"/>
      <c r="H43" s="33"/>
      <c r="I43" s="33" t="s">
        <v>68</v>
      </c>
      <c r="J43" s="33"/>
    </row>
    <row r="44" spans="1:10" x14ac:dyDescent="0.25">
      <c r="A44" s="26" t="s">
        <v>69</v>
      </c>
      <c r="B44" s="40">
        <f>+F25</f>
        <v>1608872.28</v>
      </c>
      <c r="D44" s="32"/>
      <c r="E44" s="32" t="s">
        <v>70</v>
      </c>
      <c r="F44" s="32"/>
      <c r="H44" s="32"/>
      <c r="I44" s="32" t="s">
        <v>71</v>
      </c>
      <c r="J44" s="32"/>
    </row>
    <row r="45" spans="1:10" x14ac:dyDescent="0.25">
      <c r="B45" s="36"/>
    </row>
    <row r="46" spans="1:10" x14ac:dyDescent="0.25">
      <c r="B46" s="36"/>
    </row>
  </sheetData>
  <mergeCells count="48">
    <mergeCell ref="A37:J37"/>
    <mergeCell ref="A38:J38"/>
    <mergeCell ref="A40:J40"/>
    <mergeCell ref="A36:J36"/>
    <mergeCell ref="A26:J26"/>
    <mergeCell ref="C27:D27"/>
    <mergeCell ref="E27:F27"/>
    <mergeCell ref="G27:H27"/>
    <mergeCell ref="I27:J27"/>
    <mergeCell ref="A30:J30"/>
    <mergeCell ref="A31:J31"/>
    <mergeCell ref="B32:J32"/>
    <mergeCell ref="B33:J33"/>
    <mergeCell ref="B34:J34"/>
    <mergeCell ref="B35:J35"/>
    <mergeCell ref="A25:B25"/>
    <mergeCell ref="C25:E25"/>
    <mergeCell ref="F25:H25"/>
    <mergeCell ref="I25:J25"/>
    <mergeCell ref="A17:J17"/>
    <mergeCell ref="B18:J18"/>
    <mergeCell ref="B19:J19"/>
    <mergeCell ref="B20:J20"/>
    <mergeCell ref="B21:J21"/>
    <mergeCell ref="A22:J22"/>
    <mergeCell ref="A23:J23"/>
    <mergeCell ref="A24:B24"/>
    <mergeCell ref="C24:E24"/>
    <mergeCell ref="F24:H24"/>
    <mergeCell ref="I24:J24"/>
    <mergeCell ref="C16:J16"/>
    <mergeCell ref="A5:J5"/>
    <mergeCell ref="A6:J6"/>
    <mergeCell ref="A7:J7"/>
    <mergeCell ref="B8:J8"/>
    <mergeCell ref="B9:J9"/>
    <mergeCell ref="B10:J10"/>
    <mergeCell ref="B11:J11"/>
    <mergeCell ref="B12:J12"/>
    <mergeCell ref="A13:J13"/>
    <mergeCell ref="C14:J14"/>
    <mergeCell ref="C15:J15"/>
    <mergeCell ref="A4:J4"/>
    <mergeCell ref="B1:J1"/>
    <mergeCell ref="B2:C2"/>
    <mergeCell ref="D2:H2"/>
    <mergeCell ref="B3:C3"/>
    <mergeCell ref="D3:H3"/>
  </mergeCells>
  <dataValidations count="15">
    <dataValidation allowBlank="1" sqref="A8" xr:uid="{00000000-0002-0000-0200-000000000000}"/>
    <dataValidation allowBlank="1" showInputMessage="1" prompt="Nombre del capítulo" sqref="B8:J10" xr:uid="{00000000-0002-0000-0200-000001000000}"/>
    <dataValidation allowBlank="1" showInputMessage="1" showErrorMessage="1" prompt="¿A quién va dirigido el programa?, ¿qué característica tiene esta población que requiere ser beneficiada?" sqref="B20:J20" xr:uid="{00000000-0002-0000-0200-000002000000}"/>
    <dataValidation allowBlank="1" showInputMessage="1" showErrorMessage="1" prompt="Nombre del producto" sqref="B32:J32" xr:uid="{00000000-0002-0000-0200-000003000000}"/>
    <dataValidation allowBlank="1" showInputMessage="1" showErrorMessage="1" prompt="1. Describir lo plasmado en el presupuesto_x000a_2. Describir lo alcanzado en términos financieros y de producción " sqref="B34:J34" xr:uid="{00000000-0002-0000-0200-000004000000}"/>
    <dataValidation allowBlank="1" showInputMessage="1" showErrorMessage="1" prompt="De existir desvío, explicar razones." sqref="B35:J35" xr:uid="{00000000-0002-0000-0200-000005000000}"/>
    <dataValidation allowBlank="1" showInputMessage="1" showErrorMessage="1" prompt="Oportunidades de mejora identificadas" sqref="A38:J39" xr:uid="{00000000-0002-0000-0200-000006000000}"/>
    <dataValidation allowBlank="1" showInputMessage="1" showErrorMessage="1" prompt="Presupuesto del programa" sqref="A25:C25 F25" xr:uid="{94E26E4C-0D58-4A14-9BC6-4BB6C46452B3}"/>
    <dataValidation allowBlank="1" showInputMessage="1" showErrorMessage="1" prompt="¿En qué consiste el programa?" sqref="B33:J33 B19:J19" xr:uid="{00000000-0002-0000-0200-000008000000}"/>
    <dataValidation allowBlank="1" showInputMessage="1" showErrorMessage="1" prompt="Nombre de cada producto" sqref="A28:A29" xr:uid="{00000000-0002-0000-0200-000009000000}"/>
    <dataValidation allowBlank="1" showInputMessage="1" showErrorMessage="1" prompt="Nombre del indicador" sqref="B28:B29" xr:uid="{00000000-0002-0000-0200-00000A000000}"/>
    <dataValidation allowBlank="1" showInputMessage="1" showErrorMessage="1" prompt="Meta anual del indicador" sqref="C28:C29 E28" xr:uid="{00000000-0002-0000-0200-00000B000000}"/>
    <dataValidation allowBlank="1" showInputMessage="1" showErrorMessage="1" prompt="Monto presupuestado para el producto" sqref="D28:D29 E29:F29 F28" xr:uid="{00000000-0002-0000-0200-00000C000000}"/>
    <dataValidation allowBlank="1" showInputMessage="1" showErrorMessage="1" prompt="Meta alcanzada en el trimestre" sqref="G28:G29" xr:uid="{00000000-0002-0000-0200-00000D000000}"/>
    <dataValidation allowBlank="1" showInputMessage="1" showErrorMessage="1" prompt="Monto ejecutado en el trimestre" sqref="H28:H29" xr:uid="{00000000-0002-0000-0200-00000E000000}"/>
  </dataValidations>
  <printOptions horizontalCentered="1" verticalCentered="1"/>
  <pageMargins left="0.31496062992125984" right="0.31496062992125984" top="0.35433070866141736" bottom="0.35433070866141736" header="0.31496062992125984" footer="0.31496062992125984"/>
  <pageSetup scale="65" orientation="portrait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1">
    <tabColor theme="9" tint="0.39997558519241921"/>
  </sheetPr>
  <dimension ref="A1:Q47"/>
  <sheetViews>
    <sheetView showGridLines="0" topLeftCell="A29" zoomScale="145" zoomScaleNormal="145" workbookViewId="0">
      <selection activeCell="A38" sqref="A38:J38"/>
    </sheetView>
  </sheetViews>
  <sheetFormatPr baseColWidth="10" defaultColWidth="11.42578125" defaultRowHeight="15" x14ac:dyDescent="0.25"/>
  <cols>
    <col min="1" max="1" width="23" style="5" customWidth="1"/>
    <col min="2" max="2" width="13.7109375" style="5" bestFit="1" customWidth="1"/>
    <col min="3" max="9" width="12.7109375" style="5" customWidth="1"/>
    <col min="10" max="10" width="15" style="5" customWidth="1"/>
    <col min="12" max="12" width="20.85546875" hidden="1" customWidth="1"/>
    <col min="13" max="14" width="0" hidden="1" customWidth="1"/>
    <col min="15" max="15" width="11.85546875" bestFit="1" customWidth="1"/>
  </cols>
  <sheetData>
    <row r="1" spans="1:10" ht="21.75" thickBot="1" x14ac:dyDescent="0.3">
      <c r="A1" s="18"/>
      <c r="B1" s="67" t="s">
        <v>130</v>
      </c>
      <c r="C1" s="68"/>
      <c r="D1" s="68"/>
      <c r="E1" s="68"/>
      <c r="F1" s="68"/>
      <c r="G1" s="68"/>
      <c r="H1" s="68"/>
      <c r="I1" s="68"/>
      <c r="J1" s="69"/>
    </row>
    <row r="2" spans="1:10" ht="21.75" thickBot="1" x14ac:dyDescent="0.3">
      <c r="A2" s="19"/>
      <c r="B2" s="70" t="s">
        <v>0</v>
      </c>
      <c r="C2" s="71"/>
      <c r="D2" s="70" t="s">
        <v>1</v>
      </c>
      <c r="E2" s="71"/>
      <c r="F2" s="71"/>
      <c r="G2" s="71"/>
      <c r="H2" s="72"/>
      <c r="I2" s="1" t="s">
        <v>2</v>
      </c>
      <c r="J2" s="2" t="s">
        <v>3</v>
      </c>
    </row>
    <row r="3" spans="1:10" ht="21.75" thickBot="1" x14ac:dyDescent="0.3">
      <c r="A3" s="20"/>
      <c r="B3" s="73" t="s">
        <v>4</v>
      </c>
      <c r="C3" s="74"/>
      <c r="D3" s="73"/>
      <c r="E3" s="74"/>
      <c r="F3" s="74"/>
      <c r="G3" s="74"/>
      <c r="H3" s="75"/>
      <c r="I3" s="24">
        <v>46034</v>
      </c>
      <c r="J3" s="25"/>
    </row>
    <row r="4" spans="1:10" x14ac:dyDescent="0.25">
      <c r="A4" s="63"/>
      <c r="B4" s="64"/>
      <c r="C4" s="64"/>
      <c r="D4" s="65"/>
      <c r="E4" s="65"/>
      <c r="F4" s="65"/>
      <c r="G4" s="65"/>
      <c r="H4" s="65"/>
      <c r="I4" s="64"/>
      <c r="J4" s="66"/>
    </row>
    <row r="5" spans="1:10" ht="3" customHeight="1" x14ac:dyDescent="0.25">
      <c r="A5" s="77"/>
      <c r="B5" s="78"/>
      <c r="C5" s="78"/>
      <c r="D5" s="78"/>
      <c r="E5" s="78"/>
      <c r="F5" s="78"/>
      <c r="G5" s="78"/>
      <c r="H5" s="78"/>
      <c r="I5" s="78"/>
      <c r="J5" s="79"/>
    </row>
    <row r="6" spans="1:10" ht="15.75" x14ac:dyDescent="0.25">
      <c r="A6" s="80" t="s">
        <v>72</v>
      </c>
      <c r="B6" s="81"/>
      <c r="C6" s="81"/>
      <c r="D6" s="81"/>
      <c r="E6" s="81"/>
      <c r="F6" s="81"/>
      <c r="G6" s="81"/>
      <c r="H6" s="81"/>
      <c r="I6" s="81"/>
      <c r="J6" s="82"/>
    </row>
    <row r="7" spans="1:10" ht="15.75" x14ac:dyDescent="0.25">
      <c r="A7" s="83" t="s">
        <v>6</v>
      </c>
      <c r="B7" s="84"/>
      <c r="C7" s="84"/>
      <c r="D7" s="84"/>
      <c r="E7" s="84"/>
      <c r="F7" s="84"/>
      <c r="G7" s="84"/>
      <c r="H7" s="84"/>
      <c r="I7" s="84"/>
      <c r="J7" s="85"/>
    </row>
    <row r="8" spans="1:10" x14ac:dyDescent="0.25">
      <c r="A8" s="3" t="s">
        <v>7</v>
      </c>
      <c r="B8" s="86" t="s">
        <v>8</v>
      </c>
      <c r="C8" s="87"/>
      <c r="D8" s="87"/>
      <c r="E8" s="87"/>
      <c r="F8" s="87"/>
      <c r="G8" s="87"/>
      <c r="H8" s="87"/>
      <c r="I8" s="87"/>
      <c r="J8" s="88"/>
    </row>
    <row r="9" spans="1:10" ht="15" customHeight="1" x14ac:dyDescent="0.25">
      <c r="A9" s="21" t="s">
        <v>9</v>
      </c>
      <c r="B9" s="86" t="s">
        <v>10</v>
      </c>
      <c r="C9" s="87"/>
      <c r="D9" s="87"/>
      <c r="E9" s="87"/>
      <c r="F9" s="87"/>
      <c r="G9" s="87"/>
      <c r="H9" s="87"/>
      <c r="I9" s="87"/>
      <c r="J9" s="88"/>
    </row>
    <row r="10" spans="1:10" x14ac:dyDescent="0.25">
      <c r="A10" s="21" t="s">
        <v>11</v>
      </c>
      <c r="B10" s="86" t="s">
        <v>12</v>
      </c>
      <c r="C10" s="87"/>
      <c r="D10" s="87"/>
      <c r="E10" s="87"/>
      <c r="F10" s="87"/>
      <c r="G10" s="87"/>
      <c r="H10" s="87"/>
      <c r="I10" s="87"/>
      <c r="J10" s="88"/>
    </row>
    <row r="11" spans="1:10" ht="44.25" customHeight="1" x14ac:dyDescent="0.25">
      <c r="A11" s="3" t="s">
        <v>13</v>
      </c>
      <c r="B11" s="89" t="s">
        <v>73</v>
      </c>
      <c r="C11" s="90"/>
      <c r="D11" s="90"/>
      <c r="E11" s="90"/>
      <c r="F11" s="90"/>
      <c r="G11" s="90"/>
      <c r="H11" s="90"/>
      <c r="I11" s="90"/>
      <c r="J11" s="91"/>
    </row>
    <row r="12" spans="1:10" ht="49.5" customHeight="1" x14ac:dyDescent="0.25">
      <c r="A12" s="3" t="s">
        <v>15</v>
      </c>
      <c r="B12" s="92" t="s">
        <v>16</v>
      </c>
      <c r="C12" s="93"/>
      <c r="D12" s="93"/>
      <c r="E12" s="93"/>
      <c r="F12" s="93"/>
      <c r="G12" s="93"/>
      <c r="H12" s="93"/>
      <c r="I12" s="93"/>
      <c r="J12" s="94"/>
    </row>
    <row r="13" spans="1:10" ht="15.75" x14ac:dyDescent="0.25">
      <c r="A13" s="80" t="s">
        <v>17</v>
      </c>
      <c r="B13" s="81"/>
      <c r="C13" s="81"/>
      <c r="D13" s="81"/>
      <c r="E13" s="81"/>
      <c r="F13" s="81"/>
      <c r="G13" s="81"/>
      <c r="H13" s="81"/>
      <c r="I13" s="81"/>
      <c r="J13" s="82"/>
    </row>
    <row r="14" spans="1:10" ht="27.75" customHeight="1" x14ac:dyDescent="0.25">
      <c r="A14" s="3" t="s">
        <v>18</v>
      </c>
      <c r="B14" s="22">
        <v>3</v>
      </c>
      <c r="C14" s="95" t="str">
        <f>IFERROR(VLOOKUP(B14,'[1]Validacion datos'!A2:B5,2,FALSE),"")</f>
        <v>DESARROLLO PRODUCTIVO</v>
      </c>
      <c r="D14" s="95"/>
      <c r="E14" s="95"/>
      <c r="F14" s="95"/>
      <c r="G14" s="95"/>
      <c r="H14" s="95"/>
      <c r="I14" s="95"/>
      <c r="J14" s="95"/>
    </row>
    <row r="15" spans="1:10" ht="26.25" customHeight="1" x14ac:dyDescent="0.25">
      <c r="A15" s="3" t="s">
        <v>19</v>
      </c>
      <c r="B15" s="6">
        <v>3.5</v>
      </c>
      <c r="C15" s="95" t="str">
        <f>IFERROR(VLOOKUP(B15,'[1]Validacion datos'!A8:B26,2,FALSE),"")</f>
        <v>Estructura productiva sectorial y territorialmente adecuada, integrada competitivamente a la economía global y que aprovecha las oportunidades del mercado local.</v>
      </c>
      <c r="D15" s="95"/>
      <c r="E15" s="95"/>
      <c r="F15" s="95"/>
      <c r="G15" s="95"/>
      <c r="H15" s="95"/>
      <c r="I15" s="95"/>
      <c r="J15" s="95"/>
    </row>
    <row r="16" spans="1:10" ht="21.6" customHeight="1" x14ac:dyDescent="0.25">
      <c r="A16" s="3" t="s">
        <v>21</v>
      </c>
      <c r="B16" s="7" t="s">
        <v>22</v>
      </c>
      <c r="C16" s="95" t="str">
        <f>IFERROR(VLOOKUP(B16,'[1]Validacion datos'!D8:E64,2,FALSE),"")</f>
        <v>Consolidar un entorno adecuado que incentive la inversión para el desarrollo sostenible del sector minero</v>
      </c>
      <c r="D16" s="95"/>
      <c r="E16" s="95"/>
      <c r="F16" s="95"/>
      <c r="G16" s="95"/>
      <c r="H16" s="95"/>
      <c r="I16" s="95"/>
      <c r="J16" s="95"/>
    </row>
    <row r="17" spans="1:17" ht="15.75" x14ac:dyDescent="0.25">
      <c r="A17" s="80" t="s">
        <v>23</v>
      </c>
      <c r="B17" s="81"/>
      <c r="C17" s="81"/>
      <c r="D17" s="81"/>
      <c r="E17" s="81"/>
      <c r="F17" s="81"/>
      <c r="G17" s="81"/>
      <c r="H17" s="81"/>
      <c r="I17" s="81"/>
      <c r="J17" s="82"/>
    </row>
    <row r="18" spans="1:17" ht="29.25" customHeight="1" x14ac:dyDescent="0.25">
      <c r="A18" s="3" t="s">
        <v>24</v>
      </c>
      <c r="B18" s="89" t="s">
        <v>74</v>
      </c>
      <c r="C18" s="89"/>
      <c r="D18" s="89"/>
      <c r="E18" s="89"/>
      <c r="F18" s="89"/>
      <c r="G18" s="89"/>
      <c r="H18" s="89"/>
      <c r="I18" s="89"/>
      <c r="J18" s="103"/>
    </row>
    <row r="19" spans="1:17" ht="33" customHeight="1" x14ac:dyDescent="0.25">
      <c r="A19" s="8" t="s">
        <v>26</v>
      </c>
      <c r="B19" s="89" t="s">
        <v>75</v>
      </c>
      <c r="C19" s="89"/>
      <c r="D19" s="89"/>
      <c r="E19" s="89"/>
      <c r="F19" s="89"/>
      <c r="G19" s="89"/>
      <c r="H19" s="89"/>
      <c r="I19" s="89"/>
      <c r="J19" s="103"/>
    </row>
    <row r="20" spans="1:17" ht="34.5" customHeight="1" x14ac:dyDescent="0.25">
      <c r="A20" s="8" t="s">
        <v>28</v>
      </c>
      <c r="B20" s="89" t="s">
        <v>76</v>
      </c>
      <c r="C20" s="89"/>
      <c r="D20" s="89"/>
      <c r="E20" s="89"/>
      <c r="F20" s="89"/>
      <c r="G20" s="89"/>
      <c r="H20" s="89"/>
      <c r="I20" s="89"/>
      <c r="J20" s="103"/>
    </row>
    <row r="21" spans="1:17" ht="40.5" customHeight="1" x14ac:dyDescent="0.25">
      <c r="A21" s="8" t="s">
        <v>30</v>
      </c>
      <c r="B21" s="89" t="s">
        <v>77</v>
      </c>
      <c r="C21" s="89"/>
      <c r="D21" s="89"/>
      <c r="E21" s="89"/>
      <c r="F21" s="89"/>
      <c r="G21" s="89"/>
      <c r="H21" s="89"/>
      <c r="I21" s="89"/>
      <c r="J21" s="103"/>
    </row>
    <row r="22" spans="1:17" ht="15.75" x14ac:dyDescent="0.25">
      <c r="A22" s="80" t="s">
        <v>32</v>
      </c>
      <c r="B22" s="81"/>
      <c r="C22" s="81"/>
      <c r="D22" s="81"/>
      <c r="E22" s="81"/>
      <c r="F22" s="81"/>
      <c r="G22" s="81"/>
      <c r="H22" s="81"/>
      <c r="I22" s="81"/>
      <c r="J22" s="82"/>
    </row>
    <row r="23" spans="1:17" ht="15.75" x14ac:dyDescent="0.25">
      <c r="A23" s="83" t="s">
        <v>33</v>
      </c>
      <c r="B23" s="84"/>
      <c r="C23" s="84"/>
      <c r="D23" s="84"/>
      <c r="E23" s="84"/>
      <c r="F23" s="84"/>
      <c r="G23" s="84"/>
      <c r="H23" s="84"/>
      <c r="I23" s="84"/>
      <c r="J23" s="85"/>
      <c r="O23" s="44"/>
    </row>
    <row r="24" spans="1:17" ht="15" customHeight="1" x14ac:dyDescent="0.25">
      <c r="A24" s="106" t="s">
        <v>34</v>
      </c>
      <c r="B24" s="107"/>
      <c r="C24" s="108" t="s">
        <v>35</v>
      </c>
      <c r="D24" s="109"/>
      <c r="E24" s="109"/>
      <c r="F24" s="109" t="s">
        <v>36</v>
      </c>
      <c r="G24" s="109"/>
      <c r="H24" s="107"/>
      <c r="I24" s="108" t="s">
        <v>37</v>
      </c>
      <c r="J24" s="110"/>
      <c r="O24" s="44"/>
    </row>
    <row r="25" spans="1:17" x14ac:dyDescent="0.25">
      <c r="A25" s="96">
        <v>1000000</v>
      </c>
      <c r="B25" s="97"/>
      <c r="C25" s="98">
        <f>'[2]6817'!$C$25:$E$25</f>
        <v>3458284</v>
      </c>
      <c r="D25" s="99"/>
      <c r="E25" s="100"/>
      <c r="F25" s="98">
        <f>'[2]6817'!$F$25:$H$25</f>
        <v>3458283.56</v>
      </c>
      <c r="G25" s="99"/>
      <c r="H25" s="100"/>
      <c r="I25" s="101">
        <f>+F25/C25</f>
        <v>0.99999987276926938</v>
      </c>
      <c r="J25" s="102"/>
      <c r="O25" s="44"/>
    </row>
    <row r="26" spans="1:17" ht="15.75" x14ac:dyDescent="0.25">
      <c r="A26" s="83" t="s">
        <v>38</v>
      </c>
      <c r="B26" s="84"/>
      <c r="C26" s="84"/>
      <c r="D26" s="84"/>
      <c r="E26" s="84"/>
      <c r="F26" s="84"/>
      <c r="G26" s="84"/>
      <c r="H26" s="84"/>
      <c r="I26" s="84"/>
      <c r="J26" s="85"/>
    </row>
    <row r="27" spans="1:17" x14ac:dyDescent="0.25">
      <c r="A27" s="4"/>
      <c r="B27"/>
      <c r="C27" s="118" t="s">
        <v>121</v>
      </c>
      <c r="D27" s="119"/>
      <c r="E27" s="118" t="s">
        <v>125</v>
      </c>
      <c r="F27" s="119"/>
      <c r="G27" s="118" t="s">
        <v>126</v>
      </c>
      <c r="H27" s="118"/>
      <c r="I27" s="118" t="s">
        <v>40</v>
      </c>
      <c r="J27" s="120"/>
    </row>
    <row r="28" spans="1:17" ht="38.25" x14ac:dyDescent="0.25">
      <c r="A28" s="9" t="s">
        <v>41</v>
      </c>
      <c r="B28" s="10" t="s">
        <v>42</v>
      </c>
      <c r="C28" s="10" t="s">
        <v>43</v>
      </c>
      <c r="D28" s="10" t="s">
        <v>44</v>
      </c>
      <c r="E28" s="10" t="s">
        <v>45</v>
      </c>
      <c r="F28" s="10" t="s">
        <v>46</v>
      </c>
      <c r="G28" s="10" t="s">
        <v>47</v>
      </c>
      <c r="H28" s="10" t="s">
        <v>48</v>
      </c>
      <c r="I28" s="10" t="s">
        <v>49</v>
      </c>
      <c r="J28" s="11" t="s">
        <v>50</v>
      </c>
    </row>
    <row r="29" spans="1:17" ht="72.75" customHeight="1" x14ac:dyDescent="0.25">
      <c r="A29" s="53" t="s">
        <v>78</v>
      </c>
      <c r="B29" s="54" t="s">
        <v>79</v>
      </c>
      <c r="C29" s="12">
        <v>50</v>
      </c>
      <c r="D29" s="13">
        <v>4266603.47</v>
      </c>
      <c r="E29" s="12">
        <v>25</v>
      </c>
      <c r="F29" s="27">
        <v>578471</v>
      </c>
      <c r="G29" s="14">
        <v>25</v>
      </c>
      <c r="H29" s="27">
        <v>578470.99</v>
      </c>
      <c r="I29" s="15">
        <f>+Tabla15[[#This Row],[Física 
(E)]]/Tabla15[[#This Row],[Física
(C)]]</f>
        <v>1</v>
      </c>
      <c r="J29" s="16">
        <f>+Tabla15[[#This Row],[Financiera 
 (F)]]/Tabla15[[#This Row],[Financiera
(D)]]</f>
        <v>0.99999998271304869</v>
      </c>
      <c r="M29" s="44"/>
      <c r="P29" s="59"/>
      <c r="Q29" s="59"/>
    </row>
    <row r="30" spans="1:17" ht="15.75" x14ac:dyDescent="0.25">
      <c r="A30" s="80" t="s">
        <v>53</v>
      </c>
      <c r="B30" s="81"/>
      <c r="C30" s="81"/>
      <c r="D30" s="81"/>
      <c r="E30" s="81"/>
      <c r="F30" s="81"/>
      <c r="G30" s="81"/>
      <c r="H30" s="81"/>
      <c r="I30" s="81"/>
      <c r="J30" s="82"/>
    </row>
    <row r="31" spans="1:17" ht="15.75" x14ac:dyDescent="0.25">
      <c r="A31" s="83" t="s">
        <v>54</v>
      </c>
      <c r="B31" s="84"/>
      <c r="C31" s="84"/>
      <c r="D31" s="84"/>
      <c r="E31" s="84"/>
      <c r="F31" s="84"/>
      <c r="G31" s="84"/>
      <c r="H31" s="84"/>
      <c r="I31" s="84"/>
      <c r="J31" s="85"/>
    </row>
    <row r="32" spans="1:17" x14ac:dyDescent="0.25">
      <c r="A32" s="17" t="s">
        <v>55</v>
      </c>
      <c r="B32" s="89" t="s">
        <v>80</v>
      </c>
      <c r="C32" s="89"/>
      <c r="D32" s="89"/>
      <c r="E32" s="89"/>
      <c r="F32" s="89"/>
      <c r="G32" s="89"/>
      <c r="H32" s="89"/>
      <c r="I32" s="89"/>
      <c r="J32" s="103"/>
      <c r="P32" s="59"/>
      <c r="Q32" s="59"/>
    </row>
    <row r="33" spans="1:16" ht="30" x14ac:dyDescent="0.25">
      <c r="A33" s="17" t="s">
        <v>57</v>
      </c>
      <c r="B33" s="89" t="s">
        <v>81</v>
      </c>
      <c r="C33" s="89"/>
      <c r="D33" s="89"/>
      <c r="E33" s="89"/>
      <c r="F33" s="89"/>
      <c r="G33" s="89"/>
      <c r="H33" s="89"/>
      <c r="I33" s="89"/>
      <c r="J33" s="103"/>
      <c r="P33" s="44"/>
    </row>
    <row r="34" spans="1:16" x14ac:dyDescent="0.25">
      <c r="A34" s="17" t="s">
        <v>59</v>
      </c>
      <c r="B34" s="121" t="s">
        <v>133</v>
      </c>
      <c r="C34" s="121"/>
      <c r="D34" s="121"/>
      <c r="E34" s="121"/>
      <c r="F34" s="121"/>
      <c r="G34" s="121"/>
      <c r="H34" s="121"/>
      <c r="I34" s="121"/>
      <c r="J34" s="122"/>
      <c r="L34" s="49" t="s">
        <v>122</v>
      </c>
      <c r="M34" s="50"/>
      <c r="N34" s="50"/>
      <c r="P34" s="44"/>
    </row>
    <row r="35" spans="1:16" ht="50.1" customHeight="1" x14ac:dyDescent="0.25">
      <c r="A35" s="17" t="s">
        <v>60</v>
      </c>
      <c r="B35" s="89" t="s">
        <v>135</v>
      </c>
      <c r="C35" s="133"/>
      <c r="D35" s="133"/>
      <c r="E35" s="133"/>
      <c r="F35" s="133"/>
      <c r="G35" s="133"/>
      <c r="H35" s="133"/>
      <c r="I35" s="133"/>
      <c r="J35" s="134"/>
      <c r="L35" s="50" t="s">
        <v>123</v>
      </c>
      <c r="M35" s="50"/>
      <c r="N35" s="50"/>
    </row>
    <row r="36" spans="1:16" ht="15.75" x14ac:dyDescent="0.25">
      <c r="A36" s="80" t="s">
        <v>61</v>
      </c>
      <c r="B36" s="81"/>
      <c r="C36" s="81"/>
      <c r="D36" s="81"/>
      <c r="E36" s="81"/>
      <c r="F36" s="81"/>
      <c r="G36" s="81"/>
      <c r="H36" s="81"/>
      <c r="I36" s="81"/>
      <c r="J36" s="82"/>
    </row>
    <row r="37" spans="1:16" ht="15.75" x14ac:dyDescent="0.25">
      <c r="A37" s="111" t="s">
        <v>62</v>
      </c>
      <c r="B37" s="112"/>
      <c r="C37" s="112"/>
      <c r="D37" s="112"/>
      <c r="E37" s="112"/>
      <c r="F37" s="112"/>
      <c r="G37" s="112"/>
      <c r="H37" s="112"/>
      <c r="I37" s="112"/>
      <c r="J37" s="113"/>
    </row>
    <row r="38" spans="1:16" ht="27.75" customHeight="1" x14ac:dyDescent="0.25">
      <c r="A38" s="114"/>
      <c r="B38" s="115"/>
      <c r="C38" s="115"/>
      <c r="D38" s="115"/>
      <c r="E38" s="115"/>
      <c r="F38" s="115"/>
      <c r="G38" s="115"/>
      <c r="H38" s="115"/>
      <c r="I38" s="115"/>
      <c r="J38" s="116"/>
    </row>
    <row r="39" spans="1:16" ht="13.5" customHeight="1" x14ac:dyDescent="0.25">
      <c r="A39" s="23"/>
      <c r="B39" s="23"/>
      <c r="C39" s="23"/>
      <c r="D39" s="23"/>
      <c r="E39" s="23"/>
      <c r="F39" s="23"/>
      <c r="G39" s="23"/>
      <c r="H39" s="23"/>
      <c r="I39" s="23"/>
      <c r="J39" s="23"/>
    </row>
    <row r="40" spans="1:16" ht="30.75" customHeight="1" x14ac:dyDescent="0.25">
      <c r="A40" s="117" t="s">
        <v>64</v>
      </c>
      <c r="B40" s="117"/>
      <c r="C40" s="117"/>
      <c r="D40" s="117"/>
      <c r="E40" s="117"/>
      <c r="F40" s="117"/>
      <c r="G40" s="117"/>
      <c r="H40" s="117"/>
      <c r="I40" s="117"/>
      <c r="J40" s="117"/>
    </row>
    <row r="41" spans="1:16" x14ac:dyDescent="0.25">
      <c r="B41" s="36"/>
      <c r="C41" s="36"/>
    </row>
    <row r="42" spans="1:16" x14ac:dyDescent="0.25">
      <c r="A42" s="26" t="s">
        <v>65</v>
      </c>
      <c r="B42" s="40">
        <f>+A25</f>
        <v>1000000</v>
      </c>
      <c r="C42" s="36"/>
      <c r="D42" s="34"/>
      <c r="E42" s="34"/>
      <c r="F42" s="34"/>
      <c r="H42" s="34"/>
      <c r="I42" s="34"/>
      <c r="J42" s="34"/>
    </row>
    <row r="43" spans="1:16" x14ac:dyDescent="0.25">
      <c r="A43" s="26" t="s">
        <v>66</v>
      </c>
      <c r="B43" s="40">
        <f>+C25</f>
        <v>3458284</v>
      </c>
      <c r="C43" s="36"/>
      <c r="D43" s="33"/>
      <c r="E43" s="33" t="s">
        <v>67</v>
      </c>
      <c r="F43" s="33"/>
      <c r="H43" s="33"/>
      <c r="I43" s="33" t="s">
        <v>68</v>
      </c>
      <c r="J43" s="33"/>
    </row>
    <row r="44" spans="1:16" x14ac:dyDescent="0.25">
      <c r="A44" s="26" t="s">
        <v>69</v>
      </c>
      <c r="B44" s="40">
        <f>+F25</f>
        <v>3458283.56</v>
      </c>
      <c r="C44" s="36"/>
      <c r="D44" s="32"/>
      <c r="E44" s="32" t="s">
        <v>70</v>
      </c>
      <c r="F44" s="32"/>
      <c r="H44" s="32"/>
      <c r="I44" s="32" t="s">
        <v>71</v>
      </c>
      <c r="J44" s="32"/>
    </row>
    <row r="45" spans="1:16" x14ac:dyDescent="0.25">
      <c r="B45" s="36"/>
      <c r="C45" s="36"/>
    </row>
    <row r="46" spans="1:16" x14ac:dyDescent="0.25">
      <c r="B46" s="36"/>
      <c r="C46" s="36"/>
    </row>
    <row r="47" spans="1:16" x14ac:dyDescent="0.25">
      <c r="B47" s="36"/>
      <c r="C47" s="36"/>
    </row>
  </sheetData>
  <mergeCells count="48">
    <mergeCell ref="A37:J37"/>
    <mergeCell ref="A38:J38"/>
    <mergeCell ref="A40:J40"/>
    <mergeCell ref="A36:J36"/>
    <mergeCell ref="A26:J26"/>
    <mergeCell ref="C27:D27"/>
    <mergeCell ref="E27:F27"/>
    <mergeCell ref="G27:H27"/>
    <mergeCell ref="I27:J27"/>
    <mergeCell ref="A30:J30"/>
    <mergeCell ref="A31:J31"/>
    <mergeCell ref="B32:J32"/>
    <mergeCell ref="B33:J33"/>
    <mergeCell ref="B34:J34"/>
    <mergeCell ref="B35:J35"/>
    <mergeCell ref="A25:B25"/>
    <mergeCell ref="C25:E25"/>
    <mergeCell ref="F25:H25"/>
    <mergeCell ref="I25:J25"/>
    <mergeCell ref="A17:J17"/>
    <mergeCell ref="B18:J18"/>
    <mergeCell ref="B19:J19"/>
    <mergeCell ref="B20:J20"/>
    <mergeCell ref="B21:J21"/>
    <mergeCell ref="A22:J22"/>
    <mergeCell ref="A23:J23"/>
    <mergeCell ref="A24:B24"/>
    <mergeCell ref="C24:E24"/>
    <mergeCell ref="F24:H24"/>
    <mergeCell ref="I24:J24"/>
    <mergeCell ref="C16:J16"/>
    <mergeCell ref="A5:J5"/>
    <mergeCell ref="A6:J6"/>
    <mergeCell ref="A7:J7"/>
    <mergeCell ref="B8:J8"/>
    <mergeCell ref="B9:J9"/>
    <mergeCell ref="B10:J10"/>
    <mergeCell ref="B11:J11"/>
    <mergeCell ref="B12:J12"/>
    <mergeCell ref="A13:J13"/>
    <mergeCell ref="C14:J14"/>
    <mergeCell ref="C15:J15"/>
    <mergeCell ref="A4:J4"/>
    <mergeCell ref="B1:J1"/>
    <mergeCell ref="B2:C2"/>
    <mergeCell ref="D2:H2"/>
    <mergeCell ref="B3:C3"/>
    <mergeCell ref="D3:H3"/>
  </mergeCells>
  <phoneticPr fontId="22" type="noConversion"/>
  <dataValidations xWindow="1546" yWindow="1269" count="15">
    <dataValidation allowBlank="1" sqref="A8" xr:uid="{00000000-0002-0000-0400-000000000000}"/>
    <dataValidation allowBlank="1" showInputMessage="1" prompt="Nombre del capítulo" sqref="B8:J10" xr:uid="{00000000-0002-0000-0400-000001000000}"/>
    <dataValidation allowBlank="1" showInputMessage="1" showErrorMessage="1" prompt="¿A quién va dirigido el programa?, ¿qué característica tiene esta población que requiere ser beneficiada?" sqref="B20:J20" xr:uid="{00000000-0002-0000-0400-000002000000}"/>
    <dataValidation allowBlank="1" showInputMessage="1" showErrorMessage="1" prompt="Nombre del producto" sqref="B32:J32" xr:uid="{00000000-0002-0000-0400-000003000000}"/>
    <dataValidation allowBlank="1" showInputMessage="1" showErrorMessage="1" prompt="1. Describir lo plasmado en el presupuesto_x000a_2. Describir lo alcanzado en términos financieros y de producción " sqref="B34:J34" xr:uid="{00000000-0002-0000-0400-000004000000}"/>
    <dataValidation allowBlank="1" showInputMessage="1" showErrorMessage="1" prompt="De existir desvío, explicar razones." sqref="B35:J35" xr:uid="{00000000-0002-0000-0400-000005000000}"/>
    <dataValidation allowBlank="1" showInputMessage="1" showErrorMessage="1" prompt="Oportunidades de mejora identificadas" sqref="A38:J39" xr:uid="{00000000-0002-0000-0400-000006000000}"/>
    <dataValidation allowBlank="1" showInputMessage="1" showErrorMessage="1" prompt="Presupuesto del programa" sqref="A25:C25 F25" xr:uid="{21AF4BD7-3CF6-424A-9F04-BC04E7B9A364}"/>
    <dataValidation allowBlank="1" showInputMessage="1" showErrorMessage="1" prompt="¿En qué consiste el programa?" sqref="B33:J33 B19:J19" xr:uid="{00000000-0002-0000-0400-000008000000}"/>
    <dataValidation allowBlank="1" showInputMessage="1" showErrorMessage="1" prompt="Nombre de cada producto" sqref="A28:A29" xr:uid="{00000000-0002-0000-0400-000009000000}"/>
    <dataValidation allowBlank="1" showInputMessage="1" showErrorMessage="1" prompt="Nombre del indicador" sqref="B28:B29" xr:uid="{00000000-0002-0000-0400-00000A000000}"/>
    <dataValidation allowBlank="1" showInputMessage="1" showErrorMessage="1" prompt="Meta anual del indicador" sqref="C28:C29 E28" xr:uid="{00000000-0002-0000-0400-00000B000000}"/>
    <dataValidation allowBlank="1" showInputMessage="1" showErrorMessage="1" prompt="Monto presupuestado para el producto" sqref="D28:D29 E29:F29 F28" xr:uid="{00000000-0002-0000-0400-00000C000000}"/>
    <dataValidation allowBlank="1" showInputMessage="1" showErrorMessage="1" prompt="Meta alcanzada en el trimestre" sqref="G28:G29" xr:uid="{00000000-0002-0000-0400-00000D000000}"/>
    <dataValidation allowBlank="1" showInputMessage="1" showErrorMessage="1" prompt="Monto ejecutado en el trimestre" sqref="H28:H29" xr:uid="{00000000-0002-0000-0400-00000E000000}"/>
  </dataValidations>
  <printOptions horizontalCentered="1" verticalCentered="1"/>
  <pageMargins left="0.31496062992125984" right="0.31496062992125984" top="0.35433070866141736" bottom="0.35433070866141736" header="0.31496062992125984" footer="0.31496062992125984"/>
  <pageSetup scale="65" orientation="portrait" r:id="rId1"/>
  <colBreaks count="1" manualBreakCount="1">
    <brk id="10" max="1048575" man="1"/>
  </colBreaks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920579-9065-481C-B949-6A3724475852}">
  <sheetPr>
    <tabColor theme="9" tint="0.39997558519241921"/>
  </sheetPr>
  <dimension ref="A1:L47"/>
  <sheetViews>
    <sheetView showGridLines="0" topLeftCell="A35" zoomScale="130" zoomScaleNormal="130" workbookViewId="0">
      <selection activeCell="A38" sqref="A38:J38"/>
    </sheetView>
  </sheetViews>
  <sheetFormatPr baseColWidth="10" defaultColWidth="11.42578125" defaultRowHeight="15" x14ac:dyDescent="0.25"/>
  <cols>
    <col min="1" max="1" width="23" style="5" customWidth="1"/>
    <col min="2" max="2" width="18.42578125" style="5" customWidth="1"/>
    <col min="3" max="9" width="12.7109375" style="5" customWidth="1"/>
    <col min="10" max="10" width="15.5703125" style="5" customWidth="1"/>
  </cols>
  <sheetData>
    <row r="1" spans="1:10" ht="21.75" thickBot="1" x14ac:dyDescent="0.3">
      <c r="A1" s="18"/>
      <c r="B1" s="67" t="s">
        <v>130</v>
      </c>
      <c r="C1" s="68"/>
      <c r="D1" s="68"/>
      <c r="E1" s="68"/>
      <c r="F1" s="68"/>
      <c r="G1" s="68"/>
      <c r="H1" s="68"/>
      <c r="I1" s="68"/>
      <c r="J1" s="69"/>
    </row>
    <row r="2" spans="1:10" ht="21.75" thickBot="1" x14ac:dyDescent="0.3">
      <c r="A2" s="19"/>
      <c r="B2" s="70" t="s">
        <v>0</v>
      </c>
      <c r="C2" s="71"/>
      <c r="D2" s="70" t="s">
        <v>1</v>
      </c>
      <c r="E2" s="71"/>
      <c r="F2" s="71"/>
      <c r="G2" s="71"/>
      <c r="H2" s="72"/>
      <c r="I2" s="1" t="s">
        <v>2</v>
      </c>
      <c r="J2" s="2" t="s">
        <v>3</v>
      </c>
    </row>
    <row r="3" spans="1:10" ht="21.75" thickBot="1" x14ac:dyDescent="0.3">
      <c r="A3" s="20"/>
      <c r="B3" s="73" t="s">
        <v>4</v>
      </c>
      <c r="C3" s="74"/>
      <c r="D3" s="73"/>
      <c r="E3" s="74"/>
      <c r="F3" s="74"/>
      <c r="G3" s="74"/>
      <c r="H3" s="75"/>
      <c r="I3" s="24">
        <v>46034</v>
      </c>
      <c r="J3" s="25"/>
    </row>
    <row r="4" spans="1:10" x14ac:dyDescent="0.25">
      <c r="A4" s="63"/>
      <c r="B4" s="64"/>
      <c r="C4" s="64"/>
      <c r="D4" s="65"/>
      <c r="E4" s="65"/>
      <c r="F4" s="65"/>
      <c r="G4" s="65"/>
      <c r="H4" s="65"/>
      <c r="I4" s="64"/>
      <c r="J4" s="66"/>
    </row>
    <row r="5" spans="1:10" ht="3" customHeight="1" x14ac:dyDescent="0.25">
      <c r="A5" s="77"/>
      <c r="B5" s="78"/>
      <c r="C5" s="78"/>
      <c r="D5" s="78"/>
      <c r="E5" s="78"/>
      <c r="F5" s="78"/>
      <c r="G5" s="78"/>
      <c r="H5" s="78"/>
      <c r="I5" s="78"/>
      <c r="J5" s="79"/>
    </row>
    <row r="6" spans="1:10" ht="15.75" x14ac:dyDescent="0.25">
      <c r="A6" s="80" t="s">
        <v>5</v>
      </c>
      <c r="B6" s="81"/>
      <c r="C6" s="81"/>
      <c r="D6" s="81"/>
      <c r="E6" s="81"/>
      <c r="F6" s="81"/>
      <c r="G6" s="81"/>
      <c r="H6" s="81"/>
      <c r="I6" s="81"/>
      <c r="J6" s="82"/>
    </row>
    <row r="7" spans="1:10" ht="15.75" x14ac:dyDescent="0.25">
      <c r="A7" s="83" t="s">
        <v>6</v>
      </c>
      <c r="B7" s="84"/>
      <c r="C7" s="84"/>
      <c r="D7" s="84"/>
      <c r="E7" s="84"/>
      <c r="F7" s="84"/>
      <c r="G7" s="84"/>
      <c r="H7" s="84"/>
      <c r="I7" s="84"/>
      <c r="J7" s="85"/>
    </row>
    <row r="8" spans="1:10" x14ac:dyDescent="0.25">
      <c r="A8" s="3" t="s">
        <v>7</v>
      </c>
      <c r="B8" s="86" t="s">
        <v>8</v>
      </c>
      <c r="C8" s="87"/>
      <c r="D8" s="87"/>
      <c r="E8" s="87"/>
      <c r="F8" s="87"/>
      <c r="G8" s="87"/>
      <c r="H8" s="87"/>
      <c r="I8" s="87"/>
      <c r="J8" s="88"/>
    </row>
    <row r="9" spans="1:10" ht="15" customHeight="1" x14ac:dyDescent="0.25">
      <c r="A9" s="21" t="s">
        <v>9</v>
      </c>
      <c r="B9" s="86" t="s">
        <v>10</v>
      </c>
      <c r="C9" s="87"/>
      <c r="D9" s="87"/>
      <c r="E9" s="87"/>
      <c r="F9" s="87"/>
      <c r="G9" s="87"/>
      <c r="H9" s="87"/>
      <c r="I9" s="87"/>
      <c r="J9" s="88"/>
    </row>
    <row r="10" spans="1:10" x14ac:dyDescent="0.25">
      <c r="A10" s="21" t="s">
        <v>11</v>
      </c>
      <c r="B10" s="86" t="s">
        <v>12</v>
      </c>
      <c r="C10" s="87"/>
      <c r="D10" s="87"/>
      <c r="E10" s="87"/>
      <c r="F10" s="87"/>
      <c r="G10" s="87"/>
      <c r="H10" s="87"/>
      <c r="I10" s="87"/>
      <c r="J10" s="88"/>
    </row>
    <row r="11" spans="1:10" ht="44.25" customHeight="1" x14ac:dyDescent="0.25">
      <c r="A11" s="3" t="s">
        <v>13</v>
      </c>
      <c r="B11" s="128" t="s">
        <v>14</v>
      </c>
      <c r="C11" s="129"/>
      <c r="D11" s="129"/>
      <c r="E11" s="129"/>
      <c r="F11" s="129"/>
      <c r="G11" s="129"/>
      <c r="H11" s="129"/>
      <c r="I11" s="129"/>
      <c r="J11" s="130"/>
    </row>
    <row r="12" spans="1:10" ht="49.5" customHeight="1" x14ac:dyDescent="0.25">
      <c r="A12" s="3" t="s">
        <v>15</v>
      </c>
      <c r="B12" s="92" t="s">
        <v>16</v>
      </c>
      <c r="C12" s="93"/>
      <c r="D12" s="93"/>
      <c r="E12" s="93"/>
      <c r="F12" s="93"/>
      <c r="G12" s="93"/>
      <c r="H12" s="93"/>
      <c r="I12" s="93"/>
      <c r="J12" s="94"/>
    </row>
    <row r="13" spans="1:10" ht="15.75" x14ac:dyDescent="0.25">
      <c r="A13" s="80" t="s">
        <v>17</v>
      </c>
      <c r="B13" s="81"/>
      <c r="C13" s="81"/>
      <c r="D13" s="81"/>
      <c r="E13" s="81"/>
      <c r="F13" s="81"/>
      <c r="G13" s="81"/>
      <c r="H13" s="81"/>
      <c r="I13" s="81"/>
      <c r="J13" s="82"/>
    </row>
    <row r="14" spans="1:10" ht="27.75" customHeight="1" x14ac:dyDescent="0.25">
      <c r="A14" s="3" t="s">
        <v>18</v>
      </c>
      <c r="B14" s="22">
        <v>3</v>
      </c>
      <c r="C14" s="95" t="str">
        <f>IFERROR(VLOOKUP(B14,'[1]Validacion datos'!A2:B5,2,FALSE),"")</f>
        <v>DESARROLLO PRODUCTIVO</v>
      </c>
      <c r="D14" s="95"/>
      <c r="E14" s="95"/>
      <c r="F14" s="95"/>
      <c r="G14" s="95"/>
      <c r="H14" s="95"/>
      <c r="I14" s="95"/>
      <c r="J14" s="95"/>
    </row>
    <row r="15" spans="1:10" ht="26.25" customHeight="1" x14ac:dyDescent="0.25">
      <c r="A15" s="3" t="s">
        <v>19</v>
      </c>
      <c r="B15" s="6">
        <v>3.5</v>
      </c>
      <c r="C15" s="135" t="str">
        <f>IFERROR(VLOOKUP(B15,'[1]Validacion datos'!A8:B26,2,FALSE),"")</f>
        <v>Estructura productiva sectorial y territorialmente adecuada, integrada competitivamente a la economía global y que aprovecha las oportunidades del mercado local.</v>
      </c>
      <c r="D15" s="135"/>
      <c r="E15" s="135"/>
      <c r="F15" s="135"/>
      <c r="G15" s="135"/>
      <c r="H15" s="135"/>
      <c r="I15" s="135"/>
      <c r="J15" s="135"/>
    </row>
    <row r="16" spans="1:10" x14ac:dyDescent="0.25">
      <c r="A16" s="3" t="s">
        <v>21</v>
      </c>
      <c r="B16" s="7" t="s">
        <v>22</v>
      </c>
      <c r="C16" s="136" t="str">
        <f>IFERROR(VLOOKUP(B16,'[1]Validacion datos'!D8:E64,2,FALSE),"")</f>
        <v>Consolidar un entorno adecuado que incentive la inversión para el desarrollo sostenible del sector minero</v>
      </c>
      <c r="D16" s="136"/>
      <c r="E16" s="136"/>
      <c r="F16" s="136"/>
      <c r="G16" s="136"/>
      <c r="H16" s="136"/>
      <c r="I16" s="136"/>
      <c r="J16" s="136"/>
    </row>
    <row r="17" spans="1:12" ht="15.75" x14ac:dyDescent="0.25">
      <c r="A17" s="80" t="s">
        <v>23</v>
      </c>
      <c r="B17" s="81"/>
      <c r="C17" s="81"/>
      <c r="D17" s="81"/>
      <c r="E17" s="81"/>
      <c r="F17" s="81"/>
      <c r="G17" s="81"/>
      <c r="H17" s="81"/>
      <c r="I17" s="81"/>
      <c r="J17" s="82"/>
    </row>
    <row r="18" spans="1:12" ht="29.25" customHeight="1" x14ac:dyDescent="0.25">
      <c r="A18" s="3" t="s">
        <v>24</v>
      </c>
      <c r="B18" s="89" t="s">
        <v>82</v>
      </c>
      <c r="C18" s="89"/>
      <c r="D18" s="89"/>
      <c r="E18" s="89"/>
      <c r="F18" s="89"/>
      <c r="G18" s="89"/>
      <c r="H18" s="89"/>
      <c r="I18" s="89"/>
      <c r="J18" s="103"/>
    </row>
    <row r="19" spans="1:12" ht="45.75" customHeight="1" x14ac:dyDescent="0.25">
      <c r="A19" s="8" t="s">
        <v>26</v>
      </c>
      <c r="B19" s="137" t="s">
        <v>83</v>
      </c>
      <c r="C19" s="137"/>
      <c r="D19" s="137"/>
      <c r="E19" s="137"/>
      <c r="F19" s="137"/>
      <c r="G19" s="137"/>
      <c r="H19" s="137"/>
      <c r="I19" s="137"/>
      <c r="J19" s="138"/>
    </row>
    <row r="20" spans="1:12" ht="34.5" customHeight="1" x14ac:dyDescent="0.25">
      <c r="A20" s="8" t="s">
        <v>28</v>
      </c>
      <c r="B20" s="89" t="s">
        <v>29</v>
      </c>
      <c r="C20" s="89"/>
      <c r="D20" s="89"/>
      <c r="E20" s="89"/>
      <c r="F20" s="89"/>
      <c r="G20" s="89"/>
      <c r="H20" s="89"/>
      <c r="I20" s="89"/>
      <c r="J20" s="103"/>
    </row>
    <row r="21" spans="1:12" ht="60" customHeight="1" x14ac:dyDescent="0.25">
      <c r="A21" s="8" t="s">
        <v>30</v>
      </c>
      <c r="B21" s="137" t="s">
        <v>84</v>
      </c>
      <c r="C21" s="137"/>
      <c r="D21" s="137"/>
      <c r="E21" s="137"/>
      <c r="F21" s="137"/>
      <c r="G21" s="137"/>
      <c r="H21" s="137"/>
      <c r="I21" s="137"/>
      <c r="J21" s="138"/>
    </row>
    <row r="22" spans="1:12" ht="15.75" x14ac:dyDescent="0.25">
      <c r="A22" s="80" t="s">
        <v>32</v>
      </c>
      <c r="B22" s="81"/>
      <c r="C22" s="81"/>
      <c r="D22" s="81"/>
      <c r="E22" s="81"/>
      <c r="F22" s="81"/>
      <c r="G22" s="81"/>
      <c r="H22" s="81"/>
      <c r="I22" s="81"/>
      <c r="J22" s="82"/>
    </row>
    <row r="23" spans="1:12" ht="15.75" x14ac:dyDescent="0.25">
      <c r="A23" s="83" t="s">
        <v>33</v>
      </c>
      <c r="B23" s="84"/>
      <c r="C23" s="84"/>
      <c r="D23" s="84"/>
      <c r="E23" s="84"/>
      <c r="F23" s="84"/>
      <c r="G23" s="84"/>
      <c r="H23" s="84"/>
      <c r="I23" s="84"/>
      <c r="J23" s="85"/>
    </row>
    <row r="24" spans="1:12" ht="15" customHeight="1" x14ac:dyDescent="0.25">
      <c r="A24" s="106" t="s">
        <v>34</v>
      </c>
      <c r="B24" s="107"/>
      <c r="C24" s="108" t="s">
        <v>35</v>
      </c>
      <c r="D24" s="109"/>
      <c r="E24" s="109"/>
      <c r="F24" s="109" t="s">
        <v>36</v>
      </c>
      <c r="G24" s="109"/>
      <c r="H24" s="107"/>
      <c r="I24" s="108" t="s">
        <v>37</v>
      </c>
      <c r="J24" s="110"/>
    </row>
    <row r="25" spans="1:12" x14ac:dyDescent="0.25">
      <c r="A25" s="96">
        <v>1000000</v>
      </c>
      <c r="B25" s="97"/>
      <c r="C25" s="98">
        <f>'[2]6819'!$C$25:$E$25</f>
        <v>261661</v>
      </c>
      <c r="D25" s="99"/>
      <c r="E25" s="100"/>
      <c r="F25" s="98">
        <f>'[2]6819'!$F$25:$H$25</f>
        <v>261660.87</v>
      </c>
      <c r="G25" s="99"/>
      <c r="H25" s="100"/>
      <c r="I25" s="101">
        <f>+F25/C25</f>
        <v>0.99999950317395403</v>
      </c>
      <c r="J25" s="102"/>
    </row>
    <row r="26" spans="1:12" ht="15.75" x14ac:dyDescent="0.25">
      <c r="A26" s="83" t="s">
        <v>38</v>
      </c>
      <c r="B26" s="84"/>
      <c r="C26" s="84"/>
      <c r="D26" s="84"/>
      <c r="E26" s="84"/>
      <c r="F26" s="84"/>
      <c r="G26" s="84"/>
      <c r="H26" s="84"/>
      <c r="I26" s="84"/>
      <c r="J26" s="85"/>
    </row>
    <row r="27" spans="1:12" x14ac:dyDescent="0.25">
      <c r="A27" s="4"/>
      <c r="B27"/>
      <c r="C27" s="118" t="s">
        <v>120</v>
      </c>
      <c r="D27" s="119"/>
      <c r="E27" s="118" t="s">
        <v>125</v>
      </c>
      <c r="F27" s="119"/>
      <c r="G27" s="118" t="s">
        <v>126</v>
      </c>
      <c r="H27" s="118"/>
      <c r="I27" s="118" t="s">
        <v>40</v>
      </c>
      <c r="J27" s="120"/>
    </row>
    <row r="28" spans="1:12" ht="38.25" x14ac:dyDescent="0.25">
      <c r="A28" s="9" t="s">
        <v>41</v>
      </c>
      <c r="B28" s="10" t="s">
        <v>42</v>
      </c>
      <c r="C28" s="10" t="s">
        <v>43</v>
      </c>
      <c r="D28" s="10" t="s">
        <v>44</v>
      </c>
      <c r="E28" s="10" t="s">
        <v>45</v>
      </c>
      <c r="F28" s="10" t="s">
        <v>46</v>
      </c>
      <c r="G28" s="10" t="s">
        <v>47</v>
      </c>
      <c r="H28" s="10" t="s">
        <v>48</v>
      </c>
      <c r="I28" s="10" t="s">
        <v>49</v>
      </c>
      <c r="J28" s="11" t="s">
        <v>50</v>
      </c>
    </row>
    <row r="29" spans="1:12" ht="93" customHeight="1" x14ac:dyDescent="0.25">
      <c r="A29" s="51" t="s">
        <v>85</v>
      </c>
      <c r="B29" s="52" t="s">
        <v>86</v>
      </c>
      <c r="C29" s="37">
        <v>48</v>
      </c>
      <c r="D29" s="27">
        <v>529113</v>
      </c>
      <c r="E29" s="12">
        <v>24</v>
      </c>
      <c r="F29" s="27">
        <v>188546</v>
      </c>
      <c r="G29" s="38">
        <v>24</v>
      </c>
      <c r="H29" s="27">
        <v>185160.87</v>
      </c>
      <c r="I29" s="15">
        <f>+Tabla159[[#This Row],[Física 
(E)]]/Tabla159[[#This Row],[Física
(C)]]</f>
        <v>1</v>
      </c>
      <c r="J29" s="16">
        <f>+Tabla159[[#This Row],[Financiera 
 (F)]]/Tabla159[[#This Row],[Financiera
(D)]]</f>
        <v>0.98204613197840307</v>
      </c>
      <c r="L29" s="57"/>
    </row>
    <row r="30" spans="1:12" ht="15.75" x14ac:dyDescent="0.25">
      <c r="A30" s="80" t="s">
        <v>53</v>
      </c>
      <c r="B30" s="81"/>
      <c r="C30" s="81"/>
      <c r="D30" s="81"/>
      <c r="E30" s="81"/>
      <c r="F30" s="81"/>
      <c r="G30" s="81"/>
      <c r="H30" s="81"/>
      <c r="I30" s="81"/>
      <c r="J30" s="82"/>
      <c r="L30" s="44"/>
    </row>
    <row r="31" spans="1:12" ht="15.75" x14ac:dyDescent="0.25">
      <c r="A31" s="83" t="s">
        <v>54</v>
      </c>
      <c r="B31" s="84"/>
      <c r="C31" s="84"/>
      <c r="D31" s="84"/>
      <c r="E31" s="84"/>
      <c r="F31" s="84"/>
      <c r="G31" s="84"/>
      <c r="H31" s="84"/>
      <c r="I31" s="84"/>
      <c r="J31" s="85"/>
    </row>
    <row r="32" spans="1:12" x14ac:dyDescent="0.25">
      <c r="A32" s="17" t="s">
        <v>55</v>
      </c>
      <c r="B32" s="89" t="s">
        <v>85</v>
      </c>
      <c r="C32" s="89"/>
      <c r="D32" s="89"/>
      <c r="E32" s="89"/>
      <c r="F32" s="89"/>
      <c r="G32" s="89"/>
      <c r="H32" s="89"/>
      <c r="I32" s="89"/>
      <c r="J32" s="103"/>
      <c r="L32" s="44"/>
    </row>
    <row r="33" spans="1:10" ht="46.5" customHeight="1" x14ac:dyDescent="0.25">
      <c r="A33" s="17" t="s">
        <v>57</v>
      </c>
      <c r="B33" s="137" t="s">
        <v>87</v>
      </c>
      <c r="C33" s="137"/>
      <c r="D33" s="137"/>
      <c r="E33" s="137"/>
      <c r="F33" s="137"/>
      <c r="G33" s="137"/>
      <c r="H33" s="137"/>
      <c r="I33" s="137"/>
      <c r="J33" s="138"/>
    </row>
    <row r="34" spans="1:10" ht="39.75" customHeight="1" x14ac:dyDescent="0.25">
      <c r="A34" s="17" t="s">
        <v>59</v>
      </c>
      <c r="B34" s="139" t="s">
        <v>134</v>
      </c>
      <c r="C34" s="139"/>
      <c r="D34" s="139"/>
      <c r="E34" s="139"/>
      <c r="F34" s="139"/>
      <c r="G34" s="139"/>
      <c r="H34" s="139"/>
      <c r="I34" s="139"/>
      <c r="J34" s="140"/>
    </row>
    <row r="35" spans="1:10" ht="61.5" customHeight="1" x14ac:dyDescent="0.25">
      <c r="A35" s="17" t="s">
        <v>55</v>
      </c>
      <c r="B35" s="104" t="s">
        <v>135</v>
      </c>
      <c r="C35" s="104"/>
      <c r="D35" s="104"/>
      <c r="E35" s="104"/>
      <c r="F35" s="104"/>
      <c r="G35" s="104"/>
      <c r="H35" s="104"/>
      <c r="I35" s="104"/>
      <c r="J35" s="105"/>
    </row>
    <row r="36" spans="1:10" ht="15.75" x14ac:dyDescent="0.25">
      <c r="A36" s="80" t="s">
        <v>61</v>
      </c>
      <c r="B36" s="81"/>
      <c r="C36" s="81"/>
      <c r="D36" s="81"/>
      <c r="E36" s="81"/>
      <c r="F36" s="81"/>
      <c r="G36" s="81"/>
      <c r="H36" s="81"/>
      <c r="I36" s="81"/>
      <c r="J36" s="82"/>
    </row>
    <row r="37" spans="1:10" ht="15.75" x14ac:dyDescent="0.25">
      <c r="A37" s="111" t="s">
        <v>62</v>
      </c>
      <c r="B37" s="112"/>
      <c r="C37" s="112"/>
      <c r="D37" s="112"/>
      <c r="E37" s="112"/>
      <c r="F37" s="112"/>
      <c r="G37" s="112"/>
      <c r="H37" s="112"/>
      <c r="I37" s="112"/>
      <c r="J37" s="113"/>
    </row>
    <row r="38" spans="1:10" ht="27.75" customHeight="1" x14ac:dyDescent="0.25">
      <c r="A38" s="114"/>
      <c r="B38" s="115"/>
      <c r="C38" s="115"/>
      <c r="D38" s="115"/>
      <c r="E38" s="115"/>
      <c r="F38" s="115"/>
      <c r="G38" s="115"/>
      <c r="H38" s="115"/>
      <c r="I38" s="115"/>
      <c r="J38" s="116"/>
    </row>
    <row r="39" spans="1:10" ht="27.75" customHeight="1" x14ac:dyDescent="0.25">
      <c r="A39" s="23"/>
      <c r="B39" s="23"/>
      <c r="C39" s="23"/>
      <c r="D39" s="23"/>
      <c r="E39" s="23"/>
      <c r="F39" s="23"/>
      <c r="G39" s="23"/>
      <c r="H39" s="23"/>
      <c r="I39" s="23"/>
      <c r="J39" s="23"/>
    </row>
    <row r="40" spans="1:10" ht="30.75" customHeight="1" x14ac:dyDescent="0.25">
      <c r="A40" s="117" t="s">
        <v>64</v>
      </c>
      <c r="B40" s="117"/>
      <c r="C40" s="117"/>
      <c r="D40" s="117"/>
      <c r="E40" s="117"/>
      <c r="F40" s="117"/>
      <c r="G40" s="117"/>
      <c r="H40" s="117"/>
      <c r="I40" s="117"/>
      <c r="J40" s="117"/>
    </row>
    <row r="42" spans="1:10" x14ac:dyDescent="0.25">
      <c r="A42" s="26" t="s">
        <v>65</v>
      </c>
      <c r="B42" s="40">
        <f>+A25</f>
        <v>1000000</v>
      </c>
      <c r="D42" s="34"/>
      <c r="E42" s="34"/>
      <c r="F42" s="34"/>
      <c r="H42" s="34"/>
      <c r="I42" s="34"/>
      <c r="J42" s="34"/>
    </row>
    <row r="43" spans="1:10" x14ac:dyDescent="0.25">
      <c r="A43" s="26" t="s">
        <v>66</v>
      </c>
      <c r="B43" s="40">
        <f>+C25</f>
        <v>261661</v>
      </c>
      <c r="D43" s="33"/>
      <c r="E43" s="33" t="s">
        <v>67</v>
      </c>
      <c r="F43" s="33"/>
      <c r="H43" s="33"/>
      <c r="I43" s="33" t="s">
        <v>68</v>
      </c>
      <c r="J43" s="33"/>
    </row>
    <row r="44" spans="1:10" x14ac:dyDescent="0.25">
      <c r="A44" s="26" t="s">
        <v>69</v>
      </c>
      <c r="B44" s="40">
        <f>+F25</f>
        <v>261660.87</v>
      </c>
      <c r="D44" s="32"/>
      <c r="E44" s="32" t="s">
        <v>70</v>
      </c>
      <c r="F44" s="32"/>
      <c r="H44" s="32"/>
      <c r="I44" s="32" t="s">
        <v>71</v>
      </c>
      <c r="J44" s="32"/>
    </row>
    <row r="45" spans="1:10" x14ac:dyDescent="0.25">
      <c r="B45" s="36"/>
    </row>
    <row r="46" spans="1:10" x14ac:dyDescent="0.25">
      <c r="B46" s="36"/>
    </row>
    <row r="47" spans="1:10" x14ac:dyDescent="0.25">
      <c r="B47" s="36"/>
    </row>
  </sheetData>
  <mergeCells count="48">
    <mergeCell ref="A30:J30"/>
    <mergeCell ref="A31:J31"/>
    <mergeCell ref="B32:J32"/>
    <mergeCell ref="B33:J33"/>
    <mergeCell ref="B34:J34"/>
    <mergeCell ref="B35:J35"/>
    <mergeCell ref="A36:J36"/>
    <mergeCell ref="A37:J37"/>
    <mergeCell ref="A38:J38"/>
    <mergeCell ref="A40:J40"/>
    <mergeCell ref="A26:J26"/>
    <mergeCell ref="C27:D27"/>
    <mergeCell ref="E27:F27"/>
    <mergeCell ref="G27:H27"/>
    <mergeCell ref="I27:J27"/>
    <mergeCell ref="C16:J16"/>
    <mergeCell ref="A25:B25"/>
    <mergeCell ref="C25:E25"/>
    <mergeCell ref="F25:H25"/>
    <mergeCell ref="I25:J25"/>
    <mergeCell ref="A17:J17"/>
    <mergeCell ref="B18:J18"/>
    <mergeCell ref="B19:J19"/>
    <mergeCell ref="B20:J20"/>
    <mergeCell ref="B21:J21"/>
    <mergeCell ref="A22:J22"/>
    <mergeCell ref="A23:J23"/>
    <mergeCell ref="A24:B24"/>
    <mergeCell ref="C24:E24"/>
    <mergeCell ref="F24:H24"/>
    <mergeCell ref="I24:J24"/>
    <mergeCell ref="B11:J11"/>
    <mergeCell ref="B12:J12"/>
    <mergeCell ref="A13:J13"/>
    <mergeCell ref="C14:J14"/>
    <mergeCell ref="C15:J15"/>
    <mergeCell ref="B10:J10"/>
    <mergeCell ref="B1:J1"/>
    <mergeCell ref="B2:C2"/>
    <mergeCell ref="D2:H2"/>
    <mergeCell ref="B3:C3"/>
    <mergeCell ref="D3:H3"/>
    <mergeCell ref="A4:J4"/>
    <mergeCell ref="A5:J5"/>
    <mergeCell ref="A6:J6"/>
    <mergeCell ref="A7:J7"/>
    <mergeCell ref="B8:J8"/>
    <mergeCell ref="B9:J9"/>
  </mergeCells>
  <dataValidations count="15">
    <dataValidation allowBlank="1" showInputMessage="1" showErrorMessage="1" prompt="Monto ejecutado en el trimestre" sqref="H28:H29" xr:uid="{1C6256AD-1FB4-4F80-B743-BB67C277804E}"/>
    <dataValidation allowBlank="1" showInputMessage="1" showErrorMessage="1" prompt="Meta alcanzada en el trimestre" sqref="G28:G29" xr:uid="{A571CD4F-954F-492A-B10E-AB7C09314771}"/>
    <dataValidation allowBlank="1" showInputMessage="1" showErrorMessage="1" prompt="Monto presupuestado para el producto" sqref="D28:D29 E29:F29 F28 L29" xr:uid="{70A1CF5E-D977-4231-A52C-A53D0F92EC07}"/>
    <dataValidation allowBlank="1" showInputMessage="1" showErrorMessage="1" prompt="Meta anual del indicador" sqref="C28:C29 E28" xr:uid="{E0E57DBF-F072-4DEE-9614-2CFC1626D50B}"/>
    <dataValidation allowBlank="1" showInputMessage="1" showErrorMessage="1" prompt="Nombre del indicador" sqref="B28:B29" xr:uid="{C7D9FDBE-9FDB-45B2-AC10-18FB9A14158E}"/>
    <dataValidation allowBlank="1" showInputMessage="1" showErrorMessage="1" prompt="Nombre de cada producto" sqref="A28:A29" xr:uid="{68C8B04C-3AA7-4CD2-80AA-03B9250755C2}"/>
    <dataValidation allowBlank="1" showInputMessage="1" showErrorMessage="1" prompt="¿En qué consiste el programa?" sqref="B19 B33:J33" xr:uid="{74103365-2094-46B8-86E3-ABEC725DDEA5}"/>
    <dataValidation allowBlank="1" showInputMessage="1" showErrorMessage="1" prompt="Presupuesto del programa" sqref="A25:C25 F25" xr:uid="{714F1683-B110-4B93-904C-80ADDA1BBA0B}"/>
    <dataValidation allowBlank="1" showInputMessage="1" showErrorMessage="1" prompt="Oportunidades de mejora identificadas" sqref="A38:J39" xr:uid="{C168C9D9-A8E9-4914-93C7-23DC24891AE7}"/>
    <dataValidation allowBlank="1" showInputMessage="1" showErrorMessage="1" prompt="De existir desvío, explicar razones." sqref="B35:J35" xr:uid="{57EA7680-51A9-4695-9B23-3F00EC5B55C6}"/>
    <dataValidation allowBlank="1" showInputMessage="1" showErrorMessage="1" prompt="Nombre del producto" sqref="B32:J32" xr:uid="{5A739C06-FA61-41EC-BE3D-0FFB550ABB6B}"/>
    <dataValidation allowBlank="1" showInputMessage="1" showErrorMessage="1" prompt="¿A quién va dirigido el programa?, ¿qué característica tiene esta población que requiere ser beneficiada?" sqref="B20:J20" xr:uid="{FCA123DD-107E-4D13-B845-AFE87D64F802}"/>
    <dataValidation allowBlank="1" showInputMessage="1" prompt="Nombre del capítulo" sqref="B8:J10" xr:uid="{19515046-0D80-4D34-AD74-EE4F0F48E5C7}"/>
    <dataValidation allowBlank="1" sqref="A8" xr:uid="{41CEAD96-6072-40A6-9FFC-432607E150C3}"/>
    <dataValidation allowBlank="1" showInputMessage="1" showErrorMessage="1" prompt="1. Describir lo plasmado en el presupuesto_x000a_2. Describir lo alcanzado en términos financieros y de producción " sqref="B34:J34" xr:uid="{EA6496CC-0856-4B5E-865B-14E8F22566CD}"/>
  </dataValidations>
  <printOptions horizontalCentered="1" verticalCentered="1"/>
  <pageMargins left="0.31496062992125984" right="0.31496062992125984" top="0.35433070866141736" bottom="0.35433070866141736" header="0.31496062992125984" footer="0.31496062992125984"/>
  <pageSetup scale="65" fitToWidth="0" orientation="portrait" r:id="rId1"/>
  <drawing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</sheetPr>
  <dimension ref="A1:M45"/>
  <sheetViews>
    <sheetView showGridLines="0" topLeftCell="A20" zoomScale="96" zoomScaleNormal="96" workbookViewId="0">
      <selection activeCell="A38" sqref="A38:J38"/>
    </sheetView>
  </sheetViews>
  <sheetFormatPr baseColWidth="10" defaultColWidth="11.42578125" defaultRowHeight="15" x14ac:dyDescent="0.25"/>
  <cols>
    <col min="1" max="1" width="23" style="5" customWidth="1"/>
    <col min="2" max="2" width="14.85546875" style="5" customWidth="1"/>
    <col min="3" max="9" width="12.7109375" style="5" customWidth="1"/>
    <col min="10" max="10" width="17.85546875" style="5" customWidth="1"/>
    <col min="13" max="13" width="18.7109375" customWidth="1"/>
  </cols>
  <sheetData>
    <row r="1" spans="1:10" ht="21.75" thickBot="1" x14ac:dyDescent="0.3">
      <c r="A1" s="18"/>
      <c r="B1" s="67" t="s">
        <v>130</v>
      </c>
      <c r="C1" s="68"/>
      <c r="D1" s="68"/>
      <c r="E1" s="68"/>
      <c r="F1" s="68"/>
      <c r="G1" s="68"/>
      <c r="H1" s="68"/>
      <c r="I1" s="68"/>
      <c r="J1" s="69"/>
    </row>
    <row r="2" spans="1:10" ht="21.75" thickBot="1" x14ac:dyDescent="0.3">
      <c r="A2" s="19"/>
      <c r="B2" s="70" t="s">
        <v>0</v>
      </c>
      <c r="C2" s="71"/>
      <c r="D2" s="70" t="s">
        <v>1</v>
      </c>
      <c r="E2" s="71"/>
      <c r="F2" s="71"/>
      <c r="G2" s="71"/>
      <c r="H2" s="72"/>
      <c r="I2" s="1" t="s">
        <v>2</v>
      </c>
      <c r="J2" s="2" t="s">
        <v>3</v>
      </c>
    </row>
    <row r="3" spans="1:10" ht="21.75" thickBot="1" x14ac:dyDescent="0.3">
      <c r="A3" s="20"/>
      <c r="B3" s="73" t="s">
        <v>4</v>
      </c>
      <c r="C3" s="74"/>
      <c r="D3" s="73"/>
      <c r="E3" s="74"/>
      <c r="F3" s="74"/>
      <c r="G3" s="74"/>
      <c r="H3" s="75"/>
      <c r="I3" s="24">
        <v>46034</v>
      </c>
      <c r="J3" s="25"/>
    </row>
    <row r="4" spans="1:10" x14ac:dyDescent="0.25">
      <c r="A4" s="63"/>
      <c r="B4" s="64"/>
      <c r="C4" s="64"/>
      <c r="D4" s="65"/>
      <c r="E4" s="65"/>
      <c r="F4" s="65"/>
      <c r="G4" s="65"/>
      <c r="H4" s="65"/>
      <c r="I4" s="64"/>
      <c r="J4" s="66"/>
    </row>
    <row r="5" spans="1:10" ht="3" customHeight="1" x14ac:dyDescent="0.25">
      <c r="A5" s="77"/>
      <c r="B5" s="78"/>
      <c r="C5" s="78"/>
      <c r="D5" s="78"/>
      <c r="E5" s="78"/>
      <c r="F5" s="78"/>
      <c r="G5" s="78"/>
      <c r="H5" s="78"/>
      <c r="I5" s="78"/>
      <c r="J5" s="79"/>
    </row>
    <row r="6" spans="1:10" ht="15.75" x14ac:dyDescent="0.25">
      <c r="A6" s="80" t="s">
        <v>5</v>
      </c>
      <c r="B6" s="81"/>
      <c r="C6" s="81"/>
      <c r="D6" s="81"/>
      <c r="E6" s="81"/>
      <c r="F6" s="81"/>
      <c r="G6" s="81"/>
      <c r="H6" s="81"/>
      <c r="I6" s="81"/>
      <c r="J6" s="82"/>
    </row>
    <row r="7" spans="1:10" ht="15.75" x14ac:dyDescent="0.25">
      <c r="A7" s="83" t="s">
        <v>6</v>
      </c>
      <c r="B7" s="84"/>
      <c r="C7" s="84"/>
      <c r="D7" s="84"/>
      <c r="E7" s="84"/>
      <c r="F7" s="84"/>
      <c r="G7" s="84"/>
      <c r="H7" s="84"/>
      <c r="I7" s="84"/>
      <c r="J7" s="85"/>
    </row>
    <row r="8" spans="1:10" x14ac:dyDescent="0.25">
      <c r="A8" s="3" t="s">
        <v>7</v>
      </c>
      <c r="B8" s="86" t="s">
        <v>8</v>
      </c>
      <c r="C8" s="87"/>
      <c r="D8" s="87"/>
      <c r="E8" s="87"/>
      <c r="F8" s="87"/>
      <c r="G8" s="87"/>
      <c r="H8" s="87"/>
      <c r="I8" s="87"/>
      <c r="J8" s="88"/>
    </row>
    <row r="9" spans="1:10" ht="15" customHeight="1" x14ac:dyDescent="0.25">
      <c r="A9" s="21" t="s">
        <v>9</v>
      </c>
      <c r="B9" s="86" t="s">
        <v>10</v>
      </c>
      <c r="C9" s="87"/>
      <c r="D9" s="87"/>
      <c r="E9" s="87"/>
      <c r="F9" s="87"/>
      <c r="G9" s="87"/>
      <c r="H9" s="87"/>
      <c r="I9" s="87"/>
      <c r="J9" s="88"/>
    </row>
    <row r="10" spans="1:10" x14ac:dyDescent="0.25">
      <c r="A10" s="21" t="s">
        <v>11</v>
      </c>
      <c r="B10" s="86" t="s">
        <v>12</v>
      </c>
      <c r="C10" s="87"/>
      <c r="D10" s="87"/>
      <c r="E10" s="87"/>
      <c r="F10" s="87"/>
      <c r="G10" s="87"/>
      <c r="H10" s="87"/>
      <c r="I10" s="87"/>
      <c r="J10" s="88"/>
    </row>
    <row r="11" spans="1:10" ht="44.25" customHeight="1" x14ac:dyDescent="0.25">
      <c r="A11" s="3" t="s">
        <v>13</v>
      </c>
      <c r="B11" s="92" t="s">
        <v>88</v>
      </c>
      <c r="C11" s="93"/>
      <c r="D11" s="93"/>
      <c r="E11" s="93"/>
      <c r="F11" s="93"/>
      <c r="G11" s="93"/>
      <c r="H11" s="93"/>
      <c r="I11" s="93"/>
      <c r="J11" s="94"/>
    </row>
    <row r="12" spans="1:10" ht="49.5" customHeight="1" x14ac:dyDescent="0.25">
      <c r="A12" s="3" t="s">
        <v>15</v>
      </c>
      <c r="B12" s="92" t="s">
        <v>16</v>
      </c>
      <c r="C12" s="93"/>
      <c r="D12" s="93"/>
      <c r="E12" s="93"/>
      <c r="F12" s="93"/>
      <c r="G12" s="93"/>
      <c r="H12" s="93"/>
      <c r="I12" s="93"/>
      <c r="J12" s="94"/>
    </row>
    <row r="13" spans="1:10" ht="15.75" x14ac:dyDescent="0.25">
      <c r="A13" s="80" t="s">
        <v>17</v>
      </c>
      <c r="B13" s="81"/>
      <c r="C13" s="81"/>
      <c r="D13" s="81"/>
      <c r="E13" s="81"/>
      <c r="F13" s="81"/>
      <c r="G13" s="81"/>
      <c r="H13" s="81"/>
      <c r="I13" s="81"/>
      <c r="J13" s="82"/>
    </row>
    <row r="14" spans="1:10" ht="27.75" customHeight="1" x14ac:dyDescent="0.25">
      <c r="A14" s="3" t="s">
        <v>18</v>
      </c>
      <c r="B14" s="22">
        <v>3</v>
      </c>
      <c r="C14" s="95" t="str">
        <f>IFERROR(VLOOKUP(B14,'[1]Validacion datos'!A2:B5,2,FALSE),"")</f>
        <v>DESARROLLO PRODUCTIVO</v>
      </c>
      <c r="D14" s="95"/>
      <c r="E14" s="95"/>
      <c r="F14" s="95"/>
      <c r="G14" s="95"/>
      <c r="H14" s="95"/>
      <c r="I14" s="95"/>
      <c r="J14" s="95"/>
    </row>
    <row r="15" spans="1:10" ht="26.25" customHeight="1" x14ac:dyDescent="0.25">
      <c r="A15" s="3" t="s">
        <v>19</v>
      </c>
      <c r="B15" s="6">
        <v>3.5</v>
      </c>
      <c r="C15" s="143" t="str">
        <f>IFERROR(VLOOKUP(B15,'[1]Validacion datos'!A8:B26,2,FALSE),"")</f>
        <v>Estructura productiva sectorial y territorialmente adecuada, integrada competitivamente a la economía global y que aprovecha las oportunidades del mercado local.</v>
      </c>
      <c r="D15" s="143"/>
      <c r="E15" s="143"/>
      <c r="F15" s="143"/>
      <c r="G15" s="143"/>
      <c r="H15" s="143"/>
      <c r="I15" s="143"/>
      <c r="J15" s="143"/>
    </row>
    <row r="16" spans="1:10" ht="24.6" customHeight="1" x14ac:dyDescent="0.25">
      <c r="A16" s="3" t="s">
        <v>21</v>
      </c>
      <c r="B16" s="6" t="s">
        <v>22</v>
      </c>
      <c r="C16" s="143" t="str">
        <f>IFERROR(VLOOKUP(B16,'[1]Validacion datos'!D8:E64,2,FALSE),"")</f>
        <v>Consolidar un entorno adecuado que incentive la inversión para el desarrollo sostenible del sector minero</v>
      </c>
      <c r="D16" s="143"/>
      <c r="E16" s="143"/>
      <c r="F16" s="143"/>
      <c r="G16" s="143"/>
      <c r="H16" s="143"/>
      <c r="I16" s="143"/>
      <c r="J16" s="143"/>
    </row>
    <row r="17" spans="1:13" ht="15.75" x14ac:dyDescent="0.25">
      <c r="A17" s="80" t="s">
        <v>23</v>
      </c>
      <c r="B17" s="81"/>
      <c r="C17" s="81"/>
      <c r="D17" s="81"/>
      <c r="E17" s="81"/>
      <c r="F17" s="81"/>
      <c r="G17" s="81"/>
      <c r="H17" s="81"/>
      <c r="I17" s="81"/>
      <c r="J17" s="82"/>
    </row>
    <row r="18" spans="1:13" ht="29.25" customHeight="1" x14ac:dyDescent="0.25">
      <c r="A18" s="3" t="s">
        <v>24</v>
      </c>
      <c r="B18" s="144" t="s">
        <v>89</v>
      </c>
      <c r="C18" s="144"/>
      <c r="D18" s="144"/>
      <c r="E18" s="144"/>
      <c r="F18" s="144"/>
      <c r="G18" s="144"/>
      <c r="H18" s="144"/>
      <c r="I18" s="144"/>
      <c r="J18" s="145"/>
    </row>
    <row r="19" spans="1:13" ht="33" customHeight="1" x14ac:dyDescent="0.25">
      <c r="A19" s="8" t="s">
        <v>26</v>
      </c>
      <c r="B19" s="89" t="s">
        <v>90</v>
      </c>
      <c r="C19" s="89"/>
      <c r="D19" s="89"/>
      <c r="E19" s="89"/>
      <c r="F19" s="89"/>
      <c r="G19" s="89"/>
      <c r="H19" s="89"/>
      <c r="I19" s="89"/>
      <c r="J19" s="103"/>
    </row>
    <row r="20" spans="1:13" ht="34.5" customHeight="1" x14ac:dyDescent="0.25">
      <c r="A20" s="8" t="s">
        <v>28</v>
      </c>
      <c r="B20" s="89" t="s">
        <v>29</v>
      </c>
      <c r="C20" s="89"/>
      <c r="D20" s="89"/>
      <c r="E20" s="89"/>
      <c r="F20" s="89"/>
      <c r="G20" s="89"/>
      <c r="H20" s="89"/>
      <c r="I20" s="89"/>
      <c r="J20" s="103"/>
    </row>
    <row r="21" spans="1:13" ht="60" customHeight="1" x14ac:dyDescent="0.25">
      <c r="A21" s="8" t="s">
        <v>30</v>
      </c>
      <c r="B21" s="104" t="s">
        <v>91</v>
      </c>
      <c r="C21" s="104"/>
      <c r="D21" s="104"/>
      <c r="E21" s="104"/>
      <c r="F21" s="104"/>
      <c r="G21" s="104"/>
      <c r="H21" s="104"/>
      <c r="I21" s="104"/>
      <c r="J21" s="105"/>
      <c r="M21" s="44"/>
    </row>
    <row r="22" spans="1:13" ht="15.75" x14ac:dyDescent="0.25">
      <c r="A22" s="80" t="s">
        <v>32</v>
      </c>
      <c r="B22" s="81"/>
      <c r="C22" s="81"/>
      <c r="D22" s="81"/>
      <c r="E22" s="81"/>
      <c r="F22" s="81"/>
      <c r="G22" s="81"/>
      <c r="H22" s="81"/>
      <c r="I22" s="81"/>
      <c r="J22" s="82"/>
      <c r="M22" s="44"/>
    </row>
    <row r="23" spans="1:13" ht="15.75" x14ac:dyDescent="0.25">
      <c r="A23" s="83" t="s">
        <v>33</v>
      </c>
      <c r="B23" s="84"/>
      <c r="C23" s="84"/>
      <c r="D23" s="84"/>
      <c r="E23" s="84"/>
      <c r="F23" s="84"/>
      <c r="G23" s="84"/>
      <c r="H23" s="84"/>
      <c r="I23" s="84"/>
      <c r="J23" s="85"/>
      <c r="M23" s="44"/>
    </row>
    <row r="24" spans="1:13" ht="15" customHeight="1" x14ac:dyDescent="0.25">
      <c r="A24" s="106" t="s">
        <v>34</v>
      </c>
      <c r="B24" s="107"/>
      <c r="C24" s="108" t="s">
        <v>35</v>
      </c>
      <c r="D24" s="109"/>
      <c r="E24" s="109"/>
      <c r="F24" s="109" t="s">
        <v>36</v>
      </c>
      <c r="G24" s="109"/>
      <c r="H24" s="107"/>
      <c r="I24" s="108" t="s">
        <v>37</v>
      </c>
      <c r="J24" s="110"/>
    </row>
    <row r="25" spans="1:13" x14ac:dyDescent="0.25">
      <c r="A25" s="96">
        <v>55391300</v>
      </c>
      <c r="B25" s="97"/>
      <c r="C25" s="98">
        <f>'[2]7706'!$C$25:$E$25</f>
        <v>60989941</v>
      </c>
      <c r="D25" s="99"/>
      <c r="E25" s="100"/>
      <c r="F25" s="98">
        <f>C25</f>
        <v>60989941</v>
      </c>
      <c r="G25" s="99"/>
      <c r="H25" s="100"/>
      <c r="I25" s="101">
        <f>+F25/C25</f>
        <v>1</v>
      </c>
      <c r="J25" s="102"/>
    </row>
    <row r="26" spans="1:13" ht="15.75" x14ac:dyDescent="0.25">
      <c r="A26" s="83" t="s">
        <v>38</v>
      </c>
      <c r="B26" s="84"/>
      <c r="C26" s="84"/>
      <c r="D26" s="84"/>
      <c r="E26" s="84"/>
      <c r="F26" s="84"/>
      <c r="G26" s="84"/>
      <c r="H26" s="84"/>
      <c r="I26" s="84"/>
      <c r="J26" s="85"/>
      <c r="M26" s="44"/>
    </row>
    <row r="27" spans="1:13" x14ac:dyDescent="0.25">
      <c r="A27" s="4"/>
      <c r="B27"/>
      <c r="C27" s="118" t="s">
        <v>124</v>
      </c>
      <c r="D27" s="119"/>
      <c r="E27" s="118" t="s">
        <v>125</v>
      </c>
      <c r="F27" s="119"/>
      <c r="G27" s="118" t="s">
        <v>126</v>
      </c>
      <c r="H27" s="118"/>
      <c r="I27" s="118" t="s">
        <v>40</v>
      </c>
      <c r="J27" s="120"/>
      <c r="M27" s="44"/>
    </row>
    <row r="28" spans="1:13" ht="38.25" x14ac:dyDescent="0.25">
      <c r="A28" s="9" t="s">
        <v>41</v>
      </c>
      <c r="B28" s="10" t="s">
        <v>42</v>
      </c>
      <c r="C28" s="10" t="s">
        <v>43</v>
      </c>
      <c r="D28" s="10" t="s">
        <v>44</v>
      </c>
      <c r="E28" s="10" t="s">
        <v>45</v>
      </c>
      <c r="F28" s="10" t="s">
        <v>46</v>
      </c>
      <c r="G28" s="10" t="s">
        <v>47</v>
      </c>
      <c r="H28" s="10" t="s">
        <v>48</v>
      </c>
      <c r="I28" s="10" t="s">
        <v>49</v>
      </c>
      <c r="J28" s="11" t="s">
        <v>50</v>
      </c>
      <c r="M28" s="44"/>
    </row>
    <row r="29" spans="1:13" ht="67.5" customHeight="1" x14ac:dyDescent="0.25">
      <c r="A29" s="53" t="s">
        <v>92</v>
      </c>
      <c r="B29" s="54" t="s">
        <v>93</v>
      </c>
      <c r="C29" s="12">
        <v>4</v>
      </c>
      <c r="D29" s="27">
        <v>55267440</v>
      </c>
      <c r="E29" s="37">
        <v>2</v>
      </c>
      <c r="F29" s="27">
        <v>31219929</v>
      </c>
      <c r="G29" s="38">
        <v>2</v>
      </c>
      <c r="H29" s="27">
        <v>32799203.780000001</v>
      </c>
      <c r="I29" s="15">
        <f>+Tabla1[[#This Row],[Física 
(E)]]/Tabla1[[#This Row],[Física
(C)]]</f>
        <v>1</v>
      </c>
      <c r="J29" s="29">
        <f>+Tabla1[[#This Row],[Financiera 
 (F)]]/Tabla1[[#This Row],[Financiera
(D)]]</f>
        <v>1.0505854699413315</v>
      </c>
      <c r="K29" s="48"/>
    </row>
    <row r="30" spans="1:13" ht="15.75" x14ac:dyDescent="0.25">
      <c r="A30" s="80" t="s">
        <v>53</v>
      </c>
      <c r="B30" s="81"/>
      <c r="C30" s="81"/>
      <c r="D30" s="81"/>
      <c r="E30" s="81"/>
      <c r="F30" s="81"/>
      <c r="G30" s="81"/>
      <c r="H30" s="81"/>
      <c r="I30" s="81"/>
      <c r="J30" s="82"/>
    </row>
    <row r="31" spans="1:13" ht="15.75" x14ac:dyDescent="0.25">
      <c r="A31" s="83" t="s">
        <v>54</v>
      </c>
      <c r="B31" s="84"/>
      <c r="C31" s="84"/>
      <c r="D31" s="84"/>
      <c r="E31" s="84"/>
      <c r="F31" s="84"/>
      <c r="G31" s="84"/>
      <c r="H31" s="84"/>
      <c r="I31" s="84"/>
      <c r="J31" s="85"/>
    </row>
    <row r="32" spans="1:13" ht="30" customHeight="1" x14ac:dyDescent="0.25">
      <c r="A32" s="17" t="s">
        <v>55</v>
      </c>
      <c r="B32" s="104" t="s">
        <v>94</v>
      </c>
      <c r="C32" s="104"/>
      <c r="D32" s="104"/>
      <c r="E32" s="104"/>
      <c r="F32" s="104"/>
      <c r="G32" s="104"/>
      <c r="H32" s="104"/>
      <c r="I32" s="104"/>
      <c r="J32" s="105"/>
    </row>
    <row r="33" spans="1:11" ht="30" customHeight="1" x14ac:dyDescent="0.25">
      <c r="A33" s="17" t="s">
        <v>57</v>
      </c>
      <c r="B33" s="89" t="s">
        <v>90</v>
      </c>
      <c r="C33" s="89"/>
      <c r="D33" s="89"/>
      <c r="E33" s="89"/>
      <c r="F33" s="89"/>
      <c r="G33" s="89"/>
      <c r="H33" s="89"/>
      <c r="I33" s="89"/>
      <c r="J33" s="103"/>
    </row>
    <row r="34" spans="1:11" ht="28.5" customHeight="1" x14ac:dyDescent="0.25">
      <c r="A34" s="17" t="s">
        <v>59</v>
      </c>
      <c r="B34" s="121" t="s">
        <v>137</v>
      </c>
      <c r="C34" s="121"/>
      <c r="D34" s="121"/>
      <c r="E34" s="121"/>
      <c r="F34" s="121"/>
      <c r="G34" s="121"/>
      <c r="H34" s="121"/>
      <c r="I34" s="121"/>
      <c r="J34" s="122"/>
      <c r="K34" s="47"/>
    </row>
    <row r="35" spans="1:11" ht="57.75" customHeight="1" x14ac:dyDescent="0.25">
      <c r="A35" s="17" t="s">
        <v>60</v>
      </c>
      <c r="B35" s="141" t="s">
        <v>138</v>
      </c>
      <c r="C35" s="141"/>
      <c r="D35" s="141"/>
      <c r="E35" s="141"/>
      <c r="F35" s="141"/>
      <c r="G35" s="141"/>
      <c r="H35" s="141"/>
      <c r="I35" s="141"/>
      <c r="J35" s="142"/>
    </row>
    <row r="36" spans="1:11" ht="15.75" x14ac:dyDescent="0.25">
      <c r="A36" s="80" t="s">
        <v>61</v>
      </c>
      <c r="B36" s="81"/>
      <c r="C36" s="81"/>
      <c r="D36" s="81"/>
      <c r="E36" s="81"/>
      <c r="F36" s="81"/>
      <c r="G36" s="81"/>
      <c r="H36" s="81"/>
      <c r="I36" s="81"/>
      <c r="J36" s="82"/>
    </row>
    <row r="37" spans="1:11" ht="15.75" x14ac:dyDescent="0.25">
      <c r="A37" s="111" t="s">
        <v>62</v>
      </c>
      <c r="B37" s="112"/>
      <c r="C37" s="112"/>
      <c r="D37" s="112"/>
      <c r="E37" s="112"/>
      <c r="F37" s="112"/>
      <c r="G37" s="112"/>
      <c r="H37" s="112"/>
      <c r="I37" s="112"/>
      <c r="J37" s="113"/>
    </row>
    <row r="38" spans="1:11" ht="27.75" customHeight="1" x14ac:dyDescent="0.25">
      <c r="A38" s="114"/>
      <c r="B38" s="115"/>
      <c r="C38" s="115"/>
      <c r="D38" s="115"/>
      <c r="E38" s="115"/>
      <c r="F38" s="115"/>
      <c r="G38" s="115"/>
      <c r="H38" s="115"/>
      <c r="I38" s="115"/>
      <c r="J38" s="116"/>
    </row>
    <row r="39" spans="1:11" ht="12" customHeight="1" x14ac:dyDescent="0.25">
      <c r="A39" s="23"/>
      <c r="B39" s="23"/>
      <c r="C39" s="23"/>
      <c r="D39" s="23"/>
      <c r="E39" s="23"/>
      <c r="F39" s="23"/>
      <c r="G39" s="23"/>
      <c r="H39" s="23"/>
      <c r="I39" s="23"/>
      <c r="J39" s="23"/>
    </row>
    <row r="40" spans="1:11" ht="21" customHeight="1" x14ac:dyDescent="0.25">
      <c r="A40" s="117" t="s">
        <v>64</v>
      </c>
      <c r="B40" s="117"/>
      <c r="C40" s="117"/>
      <c r="D40" s="117"/>
      <c r="E40" s="117"/>
      <c r="F40" s="117"/>
      <c r="G40" s="117"/>
      <c r="H40" s="117"/>
      <c r="I40" s="117"/>
      <c r="J40" s="117"/>
    </row>
    <row r="41" spans="1:11" ht="24" customHeight="1" x14ac:dyDescent="0.25">
      <c r="B41" s="36"/>
    </row>
    <row r="42" spans="1:11" x14ac:dyDescent="0.25">
      <c r="A42" s="26" t="s">
        <v>65</v>
      </c>
      <c r="B42" s="40">
        <f>+A25</f>
        <v>55391300</v>
      </c>
      <c r="D42" s="34"/>
      <c r="E42" s="34"/>
      <c r="F42" s="34"/>
      <c r="H42" s="34"/>
      <c r="I42" s="34"/>
      <c r="J42" s="34"/>
    </row>
    <row r="43" spans="1:11" x14ac:dyDescent="0.25">
      <c r="A43" s="26" t="s">
        <v>66</v>
      </c>
      <c r="B43" s="40">
        <f>+C25</f>
        <v>60989941</v>
      </c>
      <c r="D43" s="33"/>
      <c r="E43" s="33" t="s">
        <v>67</v>
      </c>
      <c r="F43" s="33"/>
      <c r="H43" s="33"/>
      <c r="I43" s="33" t="s">
        <v>68</v>
      </c>
      <c r="J43" s="33"/>
    </row>
    <row r="44" spans="1:11" x14ac:dyDescent="0.25">
      <c r="A44" s="26" t="s">
        <v>95</v>
      </c>
      <c r="B44" s="40">
        <v>87454755.790000007</v>
      </c>
      <c r="D44" s="32"/>
      <c r="E44" s="32" t="s">
        <v>70</v>
      </c>
      <c r="F44" s="32"/>
      <c r="H44" s="32"/>
      <c r="I44" s="32" t="s">
        <v>71</v>
      </c>
      <c r="J44" s="32"/>
    </row>
    <row r="45" spans="1:11" x14ac:dyDescent="0.25">
      <c r="B45" s="36"/>
    </row>
  </sheetData>
  <mergeCells count="48">
    <mergeCell ref="C15:J15"/>
    <mergeCell ref="A36:J36"/>
    <mergeCell ref="A37:J37"/>
    <mergeCell ref="A38:J38"/>
    <mergeCell ref="A40:J40"/>
    <mergeCell ref="C16:J16"/>
    <mergeCell ref="A17:J17"/>
    <mergeCell ref="B18:J18"/>
    <mergeCell ref="B19:J19"/>
    <mergeCell ref="B20:J20"/>
    <mergeCell ref="B21:J21"/>
    <mergeCell ref="A30:J30"/>
    <mergeCell ref="A22:J22"/>
    <mergeCell ref="A23:J23"/>
    <mergeCell ref="A24:B24"/>
    <mergeCell ref="I24:J24"/>
    <mergeCell ref="C24:E24"/>
    <mergeCell ref="F24:H24"/>
    <mergeCell ref="B32:J32"/>
    <mergeCell ref="B33:J33"/>
    <mergeCell ref="B34:J34"/>
    <mergeCell ref="B35:J35"/>
    <mergeCell ref="A25:B25"/>
    <mergeCell ref="I25:J25"/>
    <mergeCell ref="A26:J26"/>
    <mergeCell ref="C27:D27"/>
    <mergeCell ref="G27:H27"/>
    <mergeCell ref="I27:J27"/>
    <mergeCell ref="C25:E25"/>
    <mergeCell ref="F25:H25"/>
    <mergeCell ref="E27:F27"/>
    <mergeCell ref="A31:J31"/>
    <mergeCell ref="A5:J5"/>
    <mergeCell ref="A6:J6"/>
    <mergeCell ref="A7:J7"/>
    <mergeCell ref="B1:J1"/>
    <mergeCell ref="B2:C2"/>
    <mergeCell ref="D2:H2"/>
    <mergeCell ref="B3:C3"/>
    <mergeCell ref="D3:H3"/>
    <mergeCell ref="A4:J4"/>
    <mergeCell ref="B8:J8"/>
    <mergeCell ref="B11:J11"/>
    <mergeCell ref="B12:J12"/>
    <mergeCell ref="A13:J13"/>
    <mergeCell ref="C14:J14"/>
    <mergeCell ref="B9:J9"/>
    <mergeCell ref="B10:J10"/>
  </mergeCells>
  <phoneticPr fontId="22" type="noConversion"/>
  <dataValidations count="15">
    <dataValidation allowBlank="1" showInputMessage="1" showErrorMessage="1" prompt="Monto ejecutado en el trimestre" sqref="H28" xr:uid="{00000000-0002-0000-0000-000000000000}"/>
    <dataValidation allowBlank="1" showInputMessage="1" showErrorMessage="1" prompt="Meta alcanzada en el trimestre" sqref="G28:G29 H29" xr:uid="{00000000-0002-0000-0000-000001000000}"/>
    <dataValidation allowBlank="1" showInputMessage="1" showErrorMessage="1" prompt="Monto presupuestado para el producto" sqref="D28:D29 E29:F29 F28" xr:uid="{00000000-0002-0000-0000-000002000000}"/>
    <dataValidation allowBlank="1" showInputMessage="1" showErrorMessage="1" prompt="Meta anual del indicador" sqref="C28:C29 E28" xr:uid="{00000000-0002-0000-0000-000003000000}"/>
    <dataValidation allowBlank="1" showInputMessage="1" showErrorMessage="1" prompt="Nombre del indicador" sqref="B28:B29" xr:uid="{00000000-0002-0000-0000-000004000000}"/>
    <dataValidation allowBlank="1" showInputMessage="1" showErrorMessage="1" prompt="Nombre de cada producto" sqref="A28:A29" xr:uid="{00000000-0002-0000-0000-000005000000}"/>
    <dataValidation allowBlank="1" showInputMessage="1" showErrorMessage="1" prompt="¿En qué consiste el programa?" sqref="B33:J33 B19:J19" xr:uid="{00000000-0002-0000-0000-000006000000}"/>
    <dataValidation allowBlank="1" showInputMessage="1" showErrorMessage="1" prompt="Presupuesto del programa" sqref="A25:C25 F25" xr:uid="{A70B66D2-B30E-4040-9CC2-C64B8DE75F74}"/>
    <dataValidation allowBlank="1" showInputMessage="1" showErrorMessage="1" prompt="Oportunidades de mejora identificadas" sqref="A38:J39" xr:uid="{00000000-0002-0000-0000-000008000000}"/>
    <dataValidation allowBlank="1" showInputMessage="1" showErrorMessage="1" prompt="De existir desvío, explicar razones." sqref="B35:J35" xr:uid="{00000000-0002-0000-0000-000009000000}"/>
    <dataValidation allowBlank="1" showInputMessage="1" showErrorMessage="1" prompt="1. Describir lo plasmado en el presupuesto_x000a_2. Describir lo alcanzado en términos financieros y de producción " sqref="B34:J34" xr:uid="{00000000-0002-0000-0000-00000A000000}"/>
    <dataValidation allowBlank="1" showInputMessage="1" showErrorMessage="1" prompt="Nombre del producto" sqref="B32:J32" xr:uid="{00000000-0002-0000-0000-00000B000000}"/>
    <dataValidation allowBlank="1" showInputMessage="1" showErrorMessage="1" prompt="¿A quién va dirigido el programa?, ¿qué característica tiene esta población que requiere ser beneficiada?" sqref="B20:J20" xr:uid="{00000000-0002-0000-0000-00000C000000}"/>
    <dataValidation allowBlank="1" showInputMessage="1" prompt="Nombre del capítulo" sqref="B8:J10" xr:uid="{00000000-0002-0000-0000-00000D000000}"/>
    <dataValidation allowBlank="1" sqref="A8" xr:uid="{00000000-0002-0000-0000-00000E000000}"/>
  </dataValidations>
  <printOptions horizontalCentered="1" verticalCentered="1"/>
  <pageMargins left="0.31496062992125984" right="0.31496062992125984" top="0.35433070866141736" bottom="0.35433070866141736" header="0.31496062992125984" footer="0.31496062992125984"/>
  <pageSetup scale="65" orientation="portrait" r:id="rId1"/>
  <drawing r:id="rId2"/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 tint="0.59999389629810485"/>
    <pageSetUpPr fitToPage="1"/>
  </sheetPr>
  <dimension ref="A1:N45"/>
  <sheetViews>
    <sheetView showGridLines="0" topLeftCell="A19" zoomScale="112" zoomScaleNormal="112" workbookViewId="0">
      <selection activeCell="A36" sqref="A36:J36"/>
    </sheetView>
  </sheetViews>
  <sheetFormatPr baseColWidth="10" defaultColWidth="11.42578125" defaultRowHeight="15" x14ac:dyDescent="0.25"/>
  <cols>
    <col min="1" max="1" width="23" style="5" customWidth="1"/>
    <col min="2" max="2" width="18" style="5" customWidth="1"/>
    <col min="3" max="3" width="13.7109375" style="5" customWidth="1"/>
    <col min="4" max="4" width="17.5703125" style="5" customWidth="1"/>
    <col min="5" max="5" width="12.7109375" style="5" customWidth="1"/>
    <col min="6" max="6" width="15.140625" style="5" customWidth="1"/>
    <col min="7" max="10" width="12.7109375" style="5" customWidth="1"/>
    <col min="12" max="12" width="15.85546875" customWidth="1"/>
    <col min="13" max="13" width="15.42578125" customWidth="1"/>
    <col min="14" max="14" width="20.5703125" customWidth="1"/>
  </cols>
  <sheetData>
    <row r="1" spans="1:10" ht="21.75" thickBot="1" x14ac:dyDescent="0.3">
      <c r="A1" s="18"/>
      <c r="B1" s="67" t="s">
        <v>130</v>
      </c>
      <c r="C1" s="68"/>
      <c r="D1" s="68"/>
      <c r="E1" s="68"/>
      <c r="F1" s="68"/>
      <c r="G1" s="68"/>
      <c r="H1" s="68"/>
      <c r="I1" s="68"/>
      <c r="J1" s="69"/>
    </row>
    <row r="2" spans="1:10" ht="21.75" thickBot="1" x14ac:dyDescent="0.3">
      <c r="A2" s="19"/>
      <c r="B2" s="70" t="s">
        <v>0</v>
      </c>
      <c r="C2" s="71"/>
      <c r="D2" s="70" t="s">
        <v>1</v>
      </c>
      <c r="E2" s="71"/>
      <c r="F2" s="71"/>
      <c r="G2" s="71"/>
      <c r="H2" s="72"/>
      <c r="I2" s="1" t="s">
        <v>2</v>
      </c>
      <c r="J2" s="2" t="s">
        <v>3</v>
      </c>
    </row>
    <row r="3" spans="1:10" ht="21.75" thickBot="1" x14ac:dyDescent="0.3">
      <c r="A3" s="20"/>
      <c r="B3" s="73" t="s">
        <v>4</v>
      </c>
      <c r="C3" s="74"/>
      <c r="D3" s="73"/>
      <c r="E3" s="74"/>
      <c r="F3" s="74"/>
      <c r="G3" s="74"/>
      <c r="H3" s="75"/>
      <c r="I3" s="24">
        <v>46034</v>
      </c>
      <c r="J3" s="25"/>
    </row>
    <row r="4" spans="1:10" x14ac:dyDescent="0.25">
      <c r="A4" s="63"/>
      <c r="B4" s="64"/>
      <c r="C4" s="64"/>
      <c r="D4" s="65"/>
      <c r="E4" s="65"/>
      <c r="F4" s="65"/>
      <c r="G4" s="65"/>
      <c r="H4" s="65"/>
      <c r="I4" s="64"/>
      <c r="J4" s="66"/>
    </row>
    <row r="5" spans="1:10" ht="3" customHeight="1" x14ac:dyDescent="0.25">
      <c r="A5" s="77"/>
      <c r="B5" s="78"/>
      <c r="C5" s="78"/>
      <c r="D5" s="78"/>
      <c r="E5" s="78"/>
      <c r="F5" s="78"/>
      <c r="G5" s="78"/>
      <c r="H5" s="78"/>
      <c r="I5" s="78"/>
      <c r="J5" s="79"/>
    </row>
    <row r="6" spans="1:10" ht="15.75" x14ac:dyDescent="0.25">
      <c r="A6" s="80" t="s">
        <v>5</v>
      </c>
      <c r="B6" s="81"/>
      <c r="C6" s="81"/>
      <c r="D6" s="81"/>
      <c r="E6" s="81"/>
      <c r="F6" s="81"/>
      <c r="G6" s="81"/>
      <c r="H6" s="81"/>
      <c r="I6" s="81"/>
      <c r="J6" s="82"/>
    </row>
    <row r="7" spans="1:10" ht="15.75" x14ac:dyDescent="0.25">
      <c r="A7" s="83" t="s">
        <v>6</v>
      </c>
      <c r="B7" s="84"/>
      <c r="C7" s="84"/>
      <c r="D7" s="84"/>
      <c r="E7" s="84"/>
      <c r="F7" s="84"/>
      <c r="G7" s="84"/>
      <c r="H7" s="84"/>
      <c r="I7" s="84"/>
      <c r="J7" s="85"/>
    </row>
    <row r="8" spans="1:10" x14ac:dyDescent="0.25">
      <c r="A8" s="3" t="s">
        <v>7</v>
      </c>
      <c r="B8" s="86" t="s">
        <v>8</v>
      </c>
      <c r="C8" s="87"/>
      <c r="D8" s="87"/>
      <c r="E8" s="87"/>
      <c r="F8" s="87"/>
      <c r="G8" s="87"/>
      <c r="H8" s="87"/>
      <c r="I8" s="87"/>
      <c r="J8" s="88"/>
    </row>
    <row r="9" spans="1:10" ht="15" customHeight="1" x14ac:dyDescent="0.25">
      <c r="A9" s="21" t="s">
        <v>9</v>
      </c>
      <c r="B9" s="86" t="s">
        <v>10</v>
      </c>
      <c r="C9" s="87"/>
      <c r="D9" s="87"/>
      <c r="E9" s="87"/>
      <c r="F9" s="87"/>
      <c r="G9" s="87"/>
      <c r="H9" s="87"/>
      <c r="I9" s="87"/>
      <c r="J9" s="88"/>
    </row>
    <row r="10" spans="1:10" x14ac:dyDescent="0.25">
      <c r="A10" s="21" t="s">
        <v>11</v>
      </c>
      <c r="B10" s="86" t="s">
        <v>12</v>
      </c>
      <c r="C10" s="87"/>
      <c r="D10" s="87"/>
      <c r="E10" s="87"/>
      <c r="F10" s="87"/>
      <c r="G10" s="87"/>
      <c r="H10" s="87"/>
      <c r="I10" s="87"/>
      <c r="J10" s="88"/>
    </row>
    <row r="11" spans="1:10" ht="44.25" customHeight="1" x14ac:dyDescent="0.25">
      <c r="A11" s="3" t="s">
        <v>13</v>
      </c>
      <c r="B11" s="89" t="s">
        <v>14</v>
      </c>
      <c r="C11" s="90"/>
      <c r="D11" s="90"/>
      <c r="E11" s="90"/>
      <c r="F11" s="90"/>
      <c r="G11" s="90"/>
      <c r="H11" s="90"/>
      <c r="I11" s="90"/>
      <c r="J11" s="91"/>
    </row>
    <row r="12" spans="1:10" ht="49.5" customHeight="1" x14ac:dyDescent="0.25">
      <c r="A12" s="3" t="s">
        <v>15</v>
      </c>
      <c r="B12" s="92" t="s">
        <v>16</v>
      </c>
      <c r="C12" s="93"/>
      <c r="D12" s="93"/>
      <c r="E12" s="93"/>
      <c r="F12" s="93"/>
      <c r="G12" s="93"/>
      <c r="H12" s="93"/>
      <c r="I12" s="93"/>
      <c r="J12" s="94"/>
    </row>
    <row r="13" spans="1:10" ht="15.75" x14ac:dyDescent="0.25">
      <c r="A13" s="80" t="s">
        <v>17</v>
      </c>
      <c r="B13" s="81"/>
      <c r="C13" s="81"/>
      <c r="D13" s="81"/>
      <c r="E13" s="81"/>
      <c r="F13" s="81"/>
      <c r="G13" s="81"/>
      <c r="H13" s="81"/>
      <c r="I13" s="81"/>
      <c r="J13" s="82"/>
    </row>
    <row r="14" spans="1:10" ht="27.75" customHeight="1" x14ac:dyDescent="0.25">
      <c r="A14" s="3" t="s">
        <v>18</v>
      </c>
      <c r="B14" s="22">
        <v>3</v>
      </c>
      <c r="C14" s="95" t="str">
        <f>IFERROR(VLOOKUP(B14,'[1]Validacion datos'!A2:B5,2,FALSE),"")</f>
        <v>DESARROLLO PRODUCTIVO</v>
      </c>
      <c r="D14" s="95"/>
      <c r="E14" s="95"/>
      <c r="F14" s="95"/>
      <c r="G14" s="95"/>
      <c r="H14" s="95"/>
      <c r="I14" s="95"/>
      <c r="J14" s="95"/>
    </row>
    <row r="15" spans="1:10" ht="26.25" customHeight="1" x14ac:dyDescent="0.25">
      <c r="A15" s="3" t="s">
        <v>19</v>
      </c>
      <c r="B15" s="6">
        <v>3.2</v>
      </c>
      <c r="C15" s="76" t="str">
        <f>IFERROR(VLOOKUP(B15,'[1]Validacion datos'!A8:B26,2,FALSE),"")</f>
        <v>Energía confiable y ambientalmente sostenible</v>
      </c>
      <c r="D15" s="76"/>
      <c r="E15" s="76"/>
      <c r="F15" s="76"/>
      <c r="G15" s="76"/>
      <c r="H15" s="76"/>
      <c r="I15" s="76"/>
      <c r="J15" s="76"/>
    </row>
    <row r="16" spans="1:10" ht="36" customHeight="1" x14ac:dyDescent="0.25">
      <c r="A16" s="3" t="s">
        <v>21</v>
      </c>
      <c r="B16" s="6" t="s">
        <v>96</v>
      </c>
      <c r="C16" s="76" t="s">
        <v>97</v>
      </c>
      <c r="D16" s="76"/>
      <c r="E16" s="76"/>
      <c r="F16" s="76"/>
      <c r="G16" s="76"/>
      <c r="H16" s="76"/>
      <c r="I16" s="76"/>
      <c r="J16" s="76"/>
    </row>
    <row r="17" spans="1:14" ht="15.75" x14ac:dyDescent="0.25">
      <c r="A17" s="80" t="s">
        <v>23</v>
      </c>
      <c r="B17" s="81"/>
      <c r="C17" s="81"/>
      <c r="D17" s="81"/>
      <c r="E17" s="81"/>
      <c r="F17" s="81"/>
      <c r="G17" s="81"/>
      <c r="H17" s="81"/>
      <c r="I17" s="81"/>
      <c r="J17" s="82"/>
    </row>
    <row r="18" spans="1:14" ht="29.25" customHeight="1" x14ac:dyDescent="0.25">
      <c r="A18" s="3" t="s">
        <v>24</v>
      </c>
      <c r="B18" s="89" t="s">
        <v>98</v>
      </c>
      <c r="C18" s="89"/>
      <c r="D18" s="89"/>
      <c r="E18" s="89"/>
      <c r="F18" s="89"/>
      <c r="G18" s="89"/>
      <c r="H18" s="89"/>
      <c r="I18" s="89"/>
      <c r="J18" s="103"/>
    </row>
    <row r="19" spans="1:14" ht="33" customHeight="1" x14ac:dyDescent="0.25">
      <c r="A19" s="8" t="s">
        <v>26</v>
      </c>
      <c r="B19" s="89" t="s">
        <v>99</v>
      </c>
      <c r="C19" s="89"/>
      <c r="D19" s="89"/>
      <c r="E19" s="89"/>
      <c r="F19" s="89"/>
      <c r="G19" s="89"/>
      <c r="H19" s="89"/>
      <c r="I19" s="89"/>
      <c r="J19" s="103"/>
    </row>
    <row r="20" spans="1:14" ht="34.5" customHeight="1" x14ac:dyDescent="0.25">
      <c r="A20" s="8" t="s">
        <v>28</v>
      </c>
      <c r="B20" s="89" t="s">
        <v>29</v>
      </c>
      <c r="C20" s="89"/>
      <c r="D20" s="89"/>
      <c r="E20" s="89"/>
      <c r="F20" s="89"/>
      <c r="G20" s="89"/>
      <c r="H20" s="89"/>
      <c r="I20" s="89"/>
      <c r="J20" s="103"/>
      <c r="L20" s="44"/>
      <c r="M20" s="44"/>
    </row>
    <row r="21" spans="1:14" ht="74.25" customHeight="1" x14ac:dyDescent="0.25">
      <c r="A21" s="8" t="s">
        <v>30</v>
      </c>
      <c r="B21" s="89" t="s">
        <v>100</v>
      </c>
      <c r="C21" s="89"/>
      <c r="D21" s="89"/>
      <c r="E21" s="89"/>
      <c r="F21" s="89"/>
      <c r="G21" s="89"/>
      <c r="H21" s="89"/>
      <c r="I21" s="89"/>
      <c r="J21" s="103"/>
      <c r="L21" s="44"/>
      <c r="M21" s="44"/>
    </row>
    <row r="22" spans="1:14" ht="15.75" x14ac:dyDescent="0.25">
      <c r="A22" s="80" t="s">
        <v>32</v>
      </c>
      <c r="B22" s="81"/>
      <c r="C22" s="81"/>
      <c r="D22" s="81"/>
      <c r="E22" s="81"/>
      <c r="F22" s="81"/>
      <c r="G22" s="81"/>
      <c r="H22" s="81"/>
      <c r="I22" s="81"/>
      <c r="J22" s="82"/>
      <c r="L22" s="44"/>
    </row>
    <row r="23" spans="1:14" ht="15.75" x14ac:dyDescent="0.25">
      <c r="A23" s="83" t="s">
        <v>33</v>
      </c>
      <c r="B23" s="84"/>
      <c r="C23" s="84"/>
      <c r="D23" s="84"/>
      <c r="E23" s="84"/>
      <c r="F23" s="84"/>
      <c r="G23" s="84"/>
      <c r="H23" s="84"/>
      <c r="I23" s="84"/>
      <c r="J23" s="85"/>
    </row>
    <row r="24" spans="1:14" ht="31.5" customHeight="1" x14ac:dyDescent="0.25">
      <c r="A24" s="106" t="s">
        <v>34</v>
      </c>
      <c r="B24" s="107"/>
      <c r="C24" s="108" t="s">
        <v>35</v>
      </c>
      <c r="D24" s="109"/>
      <c r="E24" s="109"/>
      <c r="F24" s="109" t="s">
        <v>36</v>
      </c>
      <c r="G24" s="109"/>
      <c r="H24" s="107"/>
      <c r="I24" s="108" t="s">
        <v>37</v>
      </c>
      <c r="J24" s="110"/>
      <c r="M24" s="44"/>
    </row>
    <row r="25" spans="1:14" x14ac:dyDescent="0.25">
      <c r="A25" s="96">
        <v>220144686</v>
      </c>
      <c r="B25" s="97"/>
      <c r="C25" s="98">
        <f>'[2]7707'!$C$25:$E$25</f>
        <v>266043827</v>
      </c>
      <c r="D25" s="99"/>
      <c r="E25" s="100"/>
      <c r="F25" s="98">
        <f>'[2]7707'!$F$25:$H$25</f>
        <v>224936295</v>
      </c>
      <c r="G25" s="99"/>
      <c r="H25" s="100"/>
      <c r="I25" s="101">
        <f>+F25/C25</f>
        <v>0.8454858642519828</v>
      </c>
      <c r="J25" s="102"/>
    </row>
    <row r="26" spans="1:14" ht="15.75" x14ac:dyDescent="0.25">
      <c r="A26" s="83" t="s">
        <v>38</v>
      </c>
      <c r="B26" s="84"/>
      <c r="C26" s="84"/>
      <c r="D26" s="84"/>
      <c r="E26" s="84"/>
      <c r="F26" s="84"/>
      <c r="G26" s="84"/>
      <c r="H26" s="84"/>
      <c r="I26" s="84"/>
      <c r="J26" s="85"/>
    </row>
    <row r="27" spans="1:14" x14ac:dyDescent="0.25">
      <c r="A27" s="4"/>
      <c r="B27"/>
      <c r="C27" s="118" t="s">
        <v>124</v>
      </c>
      <c r="D27" s="119"/>
      <c r="E27" s="118" t="s">
        <v>125</v>
      </c>
      <c r="F27" s="119"/>
      <c r="G27" s="118" t="s">
        <v>126</v>
      </c>
      <c r="H27" s="118"/>
      <c r="I27" s="118" t="s">
        <v>40</v>
      </c>
      <c r="J27" s="120"/>
    </row>
    <row r="28" spans="1:14" ht="38.25" x14ac:dyDescent="0.25">
      <c r="A28" s="9" t="s">
        <v>41</v>
      </c>
      <c r="B28" s="10" t="s">
        <v>42</v>
      </c>
      <c r="C28" s="10" t="s">
        <v>43</v>
      </c>
      <c r="D28" s="10" t="s">
        <v>44</v>
      </c>
      <c r="E28" s="10" t="s">
        <v>45</v>
      </c>
      <c r="F28" s="10" t="s">
        <v>46</v>
      </c>
      <c r="G28" s="10" t="s">
        <v>47</v>
      </c>
      <c r="H28" s="10" t="s">
        <v>48</v>
      </c>
      <c r="I28" s="10" t="s">
        <v>49</v>
      </c>
      <c r="J28" s="11" t="s">
        <v>50</v>
      </c>
    </row>
    <row r="29" spans="1:14" ht="83.1" customHeight="1" x14ac:dyDescent="0.25">
      <c r="A29" s="53" t="s">
        <v>101</v>
      </c>
      <c r="B29" s="54" t="s">
        <v>102</v>
      </c>
      <c r="C29" s="12">
        <v>23</v>
      </c>
      <c r="D29" s="13">
        <v>262224930</v>
      </c>
      <c r="E29" s="12">
        <v>10</v>
      </c>
      <c r="F29" s="13">
        <v>130131059</v>
      </c>
      <c r="G29" s="14">
        <v>10</v>
      </c>
      <c r="H29" s="27">
        <v>74408443.579999998</v>
      </c>
      <c r="I29" s="28">
        <f>+Tabla16[[#This Row],[Física 
(E)]]/Tabla16[[#This Row],[Física
(C)]]</f>
        <v>1</v>
      </c>
      <c r="J29" s="29">
        <f>+Tabla16[[#This Row],[Financiera 
 (F)]]/Tabla16[[#This Row],[Financiera
(D)]]</f>
        <v>0.57179618879455973</v>
      </c>
      <c r="L29" s="46"/>
      <c r="M29" s="45"/>
      <c r="N29" s="46"/>
    </row>
    <row r="30" spans="1:14" ht="15.75" x14ac:dyDescent="0.25">
      <c r="A30" s="80" t="s">
        <v>53</v>
      </c>
      <c r="B30" s="81"/>
      <c r="C30" s="81"/>
      <c r="D30" s="81"/>
      <c r="E30" s="81"/>
      <c r="F30" s="81"/>
      <c r="G30" s="81"/>
      <c r="H30" s="81"/>
      <c r="I30" s="81"/>
      <c r="J30" s="82"/>
    </row>
    <row r="31" spans="1:14" ht="15.75" x14ac:dyDescent="0.25">
      <c r="A31" s="83" t="s">
        <v>54</v>
      </c>
      <c r="B31" s="84"/>
      <c r="C31" s="84"/>
      <c r="D31" s="84"/>
      <c r="E31" s="84"/>
      <c r="F31" s="84"/>
      <c r="G31" s="84"/>
      <c r="H31" s="84"/>
      <c r="I31" s="84"/>
      <c r="J31" s="85"/>
    </row>
    <row r="32" spans="1:14" x14ac:dyDescent="0.25">
      <c r="A32" s="17" t="s">
        <v>55</v>
      </c>
      <c r="B32" s="89" t="s">
        <v>103</v>
      </c>
      <c r="C32" s="89"/>
      <c r="D32" s="89"/>
      <c r="E32" s="89"/>
      <c r="F32" s="89"/>
      <c r="G32" s="89"/>
      <c r="H32" s="89"/>
      <c r="I32" s="89"/>
      <c r="J32" s="103"/>
    </row>
    <row r="33" spans="1:10" ht="30" x14ac:dyDescent="0.25">
      <c r="A33" s="17" t="s">
        <v>57</v>
      </c>
      <c r="B33" s="89" t="s">
        <v>104</v>
      </c>
      <c r="C33" s="89"/>
      <c r="D33" s="89"/>
      <c r="E33" s="89"/>
      <c r="F33" s="89"/>
      <c r="G33" s="89"/>
      <c r="H33" s="89"/>
      <c r="I33" s="89"/>
      <c r="J33" s="103"/>
    </row>
    <row r="34" spans="1:10" ht="70.5" customHeight="1" x14ac:dyDescent="0.25">
      <c r="A34" s="39" t="s">
        <v>105</v>
      </c>
      <c r="B34" s="146" t="s">
        <v>139</v>
      </c>
      <c r="C34" s="146"/>
      <c r="D34" s="146"/>
      <c r="E34" s="146"/>
      <c r="F34" s="146"/>
      <c r="G34" s="146"/>
      <c r="H34" s="146"/>
      <c r="I34" s="146"/>
      <c r="J34" s="147"/>
    </row>
    <row r="35" spans="1:10" ht="75" customHeight="1" x14ac:dyDescent="0.25">
      <c r="A35" s="17" t="s">
        <v>60</v>
      </c>
      <c r="B35" s="148" t="s">
        <v>143</v>
      </c>
      <c r="C35" s="89"/>
      <c r="D35" s="89"/>
      <c r="E35" s="89"/>
      <c r="F35" s="89"/>
      <c r="G35" s="89"/>
      <c r="H35" s="89"/>
      <c r="I35" s="89"/>
      <c r="J35" s="103"/>
    </row>
    <row r="36" spans="1:10" ht="15.75" x14ac:dyDescent="0.25">
      <c r="A36" s="80" t="s">
        <v>61</v>
      </c>
      <c r="B36" s="81"/>
      <c r="C36" s="81"/>
      <c r="D36" s="81"/>
      <c r="E36" s="81"/>
      <c r="F36" s="81"/>
      <c r="G36" s="81"/>
      <c r="H36" s="81"/>
      <c r="I36" s="81"/>
      <c r="J36" s="82"/>
    </row>
    <row r="37" spans="1:10" ht="15.75" x14ac:dyDescent="0.25">
      <c r="A37" s="111" t="s">
        <v>62</v>
      </c>
      <c r="B37" s="112"/>
      <c r="C37" s="112"/>
      <c r="D37" s="112"/>
      <c r="E37" s="112"/>
      <c r="F37" s="112"/>
      <c r="G37" s="112"/>
      <c r="H37" s="112"/>
      <c r="I37" s="112"/>
      <c r="J37" s="113"/>
    </row>
    <row r="38" spans="1:10" ht="27.75" customHeight="1" x14ac:dyDescent="0.25">
      <c r="A38" s="114" t="s">
        <v>63</v>
      </c>
      <c r="B38" s="115"/>
      <c r="C38" s="115"/>
      <c r="D38" s="115"/>
      <c r="E38" s="115"/>
      <c r="F38" s="115"/>
      <c r="G38" s="115"/>
      <c r="H38" s="115"/>
      <c r="I38" s="115"/>
      <c r="J38" s="116"/>
    </row>
    <row r="39" spans="1:10" ht="27.75" customHeight="1" x14ac:dyDescent="0.25">
      <c r="A39" s="23"/>
      <c r="B39" s="23"/>
      <c r="C39" s="23"/>
      <c r="D39" s="23"/>
      <c r="E39" s="23"/>
      <c r="F39" s="23"/>
      <c r="G39" s="23"/>
      <c r="H39" s="23"/>
      <c r="I39" s="23"/>
      <c r="J39" s="23"/>
    </row>
    <row r="40" spans="1:10" ht="30.75" customHeight="1" x14ac:dyDescent="0.25">
      <c r="A40" s="117" t="s">
        <v>64</v>
      </c>
      <c r="B40" s="117"/>
      <c r="C40" s="117"/>
      <c r="D40" s="117"/>
      <c r="E40" s="117"/>
      <c r="F40" s="117"/>
      <c r="G40" s="117"/>
      <c r="H40" s="117"/>
      <c r="I40" s="117"/>
      <c r="J40" s="117"/>
    </row>
    <row r="42" spans="1:10" x14ac:dyDescent="0.25">
      <c r="A42" s="26" t="s">
        <v>65</v>
      </c>
      <c r="B42" s="40">
        <f>+A25</f>
        <v>220144686</v>
      </c>
      <c r="D42" s="34"/>
      <c r="E42" s="34"/>
      <c r="F42" s="34"/>
      <c r="H42" s="34"/>
      <c r="I42" s="34"/>
      <c r="J42" s="34"/>
    </row>
    <row r="43" spans="1:10" x14ac:dyDescent="0.25">
      <c r="A43" s="26" t="s">
        <v>66</v>
      </c>
      <c r="B43" s="40">
        <f>+C25</f>
        <v>266043827</v>
      </c>
      <c r="D43" s="33"/>
      <c r="E43" s="33" t="s">
        <v>67</v>
      </c>
      <c r="F43" s="33"/>
      <c r="H43" s="33"/>
      <c r="I43" s="33" t="s">
        <v>68</v>
      </c>
      <c r="J43" s="33"/>
    </row>
    <row r="44" spans="1:10" x14ac:dyDescent="0.25">
      <c r="A44" s="26" t="s">
        <v>69</v>
      </c>
      <c r="B44" s="40">
        <f>+F25</f>
        <v>224936295</v>
      </c>
      <c r="D44" s="32"/>
      <c r="E44" s="32" t="s">
        <v>70</v>
      </c>
      <c r="F44" s="32"/>
      <c r="H44" s="32"/>
      <c r="I44" s="32" t="s">
        <v>71</v>
      </c>
      <c r="J44" s="32"/>
    </row>
    <row r="45" spans="1:10" x14ac:dyDescent="0.25">
      <c r="B45" s="36"/>
    </row>
  </sheetData>
  <mergeCells count="48">
    <mergeCell ref="A37:J37"/>
    <mergeCell ref="A38:J38"/>
    <mergeCell ref="A40:J40"/>
    <mergeCell ref="A36:J36"/>
    <mergeCell ref="A26:J26"/>
    <mergeCell ref="C27:D27"/>
    <mergeCell ref="E27:F27"/>
    <mergeCell ref="G27:H27"/>
    <mergeCell ref="I27:J27"/>
    <mergeCell ref="A30:J30"/>
    <mergeCell ref="A31:J31"/>
    <mergeCell ref="B32:J32"/>
    <mergeCell ref="B33:J33"/>
    <mergeCell ref="B34:J34"/>
    <mergeCell ref="B35:J35"/>
    <mergeCell ref="A25:B25"/>
    <mergeCell ref="C25:E25"/>
    <mergeCell ref="F25:H25"/>
    <mergeCell ref="I25:J25"/>
    <mergeCell ref="A17:J17"/>
    <mergeCell ref="B18:J18"/>
    <mergeCell ref="B19:J19"/>
    <mergeCell ref="B20:J20"/>
    <mergeCell ref="B21:J21"/>
    <mergeCell ref="A22:J22"/>
    <mergeCell ref="A23:J23"/>
    <mergeCell ref="A24:B24"/>
    <mergeCell ref="C24:E24"/>
    <mergeCell ref="F24:H24"/>
    <mergeCell ref="I24:J24"/>
    <mergeCell ref="C16:J16"/>
    <mergeCell ref="A5:J5"/>
    <mergeCell ref="A6:J6"/>
    <mergeCell ref="A7:J7"/>
    <mergeCell ref="B8:J8"/>
    <mergeCell ref="B9:J9"/>
    <mergeCell ref="B10:J10"/>
    <mergeCell ref="B11:J11"/>
    <mergeCell ref="B12:J12"/>
    <mergeCell ref="A13:J13"/>
    <mergeCell ref="C14:J14"/>
    <mergeCell ref="C15:J15"/>
    <mergeCell ref="A4:J4"/>
    <mergeCell ref="B1:J1"/>
    <mergeCell ref="B2:C2"/>
    <mergeCell ref="D2:H2"/>
    <mergeCell ref="B3:C3"/>
    <mergeCell ref="D3:H3"/>
  </mergeCells>
  <dataValidations count="15">
    <dataValidation allowBlank="1" sqref="A8" xr:uid="{00000000-0002-0000-0500-000000000000}"/>
    <dataValidation allowBlank="1" showInputMessage="1" prompt="Nombre del capítulo" sqref="B8:J10" xr:uid="{00000000-0002-0000-0500-000001000000}"/>
    <dataValidation allowBlank="1" showInputMessage="1" showErrorMessage="1" prompt="¿A quién va dirigido el programa?, ¿qué característica tiene esta población que requiere ser beneficiada?" sqref="B20:J20" xr:uid="{00000000-0002-0000-0500-000002000000}"/>
    <dataValidation allowBlank="1" showInputMessage="1" showErrorMessage="1" prompt="Nombre del producto" sqref="B32:J32" xr:uid="{00000000-0002-0000-0500-000003000000}"/>
    <dataValidation allowBlank="1" showInputMessage="1" showErrorMessage="1" prompt="1. Describir lo plasmado en el presupuesto_x000a_2. Describir lo alcanzado en términos financieros y de producción " sqref="B34:J34" xr:uid="{00000000-0002-0000-0500-000004000000}"/>
    <dataValidation allowBlank="1" showInputMessage="1" showErrorMessage="1" prompt="De existir desvío, explicar razones." sqref="B35:J35" xr:uid="{00000000-0002-0000-0500-000005000000}"/>
    <dataValidation allowBlank="1" showInputMessage="1" showErrorMessage="1" prompt="Oportunidades de mejora identificadas" sqref="A38:J39" xr:uid="{00000000-0002-0000-0500-000006000000}"/>
    <dataValidation allowBlank="1" showInputMessage="1" showErrorMessage="1" prompt="Presupuesto del programa" sqref="A25:C25 F25" xr:uid="{2806D0DF-6E6F-4963-A36D-638A2E70AE6E}"/>
    <dataValidation allowBlank="1" showInputMessage="1" showErrorMessage="1" prompt="¿En qué consiste el programa?" sqref="B33:J33 B19:J19" xr:uid="{00000000-0002-0000-0500-000008000000}"/>
    <dataValidation allowBlank="1" showInputMessage="1" showErrorMessage="1" prompt="Nombre de cada producto" sqref="A28:A29" xr:uid="{00000000-0002-0000-0500-000009000000}"/>
    <dataValidation allowBlank="1" showInputMessage="1" showErrorMessage="1" prompt="Nombre del indicador" sqref="B28:B29" xr:uid="{00000000-0002-0000-0500-00000A000000}"/>
    <dataValidation allowBlank="1" showInputMessage="1" showErrorMessage="1" prompt="Meta anual del indicador" sqref="C28:C29 E28" xr:uid="{00000000-0002-0000-0500-00000B000000}"/>
    <dataValidation allowBlank="1" showInputMessage="1" showErrorMessage="1" prompt="Monto presupuestado para el producto" sqref="D28:D29 E29:F29 F28" xr:uid="{00000000-0002-0000-0500-00000C000000}"/>
    <dataValidation allowBlank="1" showInputMessage="1" showErrorMessage="1" prompt="Meta alcanzada en el trimestre" sqref="G28:G29" xr:uid="{00000000-0002-0000-0500-00000D000000}"/>
    <dataValidation allowBlank="1" showInputMessage="1" showErrorMessage="1" prompt="Monto ejecutado en el trimestre" sqref="H28:H29" xr:uid="{00000000-0002-0000-0500-00000E000000}"/>
  </dataValidations>
  <printOptions horizontalCentered="1" verticalCentered="1"/>
  <pageMargins left="0.31496062992125984" right="0.31496062992125984" top="0.35433070866141736" bottom="0.35433070866141736" header="0.31496062992125984" footer="0.31496062992125984"/>
  <pageSetup scale="65" orientation="portrait" r:id="rId1"/>
  <drawing r:id="rId2"/>
  <tableParts count="1">
    <tablePart r:id="rId3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9" tint="0.39997558519241921"/>
  </sheetPr>
  <dimension ref="A1:M46"/>
  <sheetViews>
    <sheetView showGridLines="0" topLeftCell="A28" zoomScaleNormal="100" workbookViewId="0">
      <selection activeCell="A26" sqref="A26:J26"/>
    </sheetView>
  </sheetViews>
  <sheetFormatPr baseColWidth="10" defaultColWidth="11.42578125" defaultRowHeight="15" x14ac:dyDescent="0.25"/>
  <cols>
    <col min="1" max="1" width="23" style="5" customWidth="1"/>
    <col min="2" max="2" width="15.28515625" style="5" bestFit="1" customWidth="1"/>
    <col min="3" max="10" width="12.7109375" style="5" customWidth="1"/>
  </cols>
  <sheetData>
    <row r="1" spans="1:10" ht="21.75" thickBot="1" x14ac:dyDescent="0.3">
      <c r="A1" s="18"/>
      <c r="B1" s="67" t="s">
        <v>130</v>
      </c>
      <c r="C1" s="68"/>
      <c r="D1" s="68"/>
      <c r="E1" s="68"/>
      <c r="F1" s="68"/>
      <c r="G1" s="68"/>
      <c r="H1" s="68"/>
      <c r="I1" s="68"/>
      <c r="J1" s="69"/>
    </row>
    <row r="2" spans="1:10" ht="21.75" thickBot="1" x14ac:dyDescent="0.3">
      <c r="A2" s="19"/>
      <c r="B2" s="70" t="s">
        <v>0</v>
      </c>
      <c r="C2" s="71"/>
      <c r="D2" s="70" t="s">
        <v>1</v>
      </c>
      <c r="E2" s="71"/>
      <c r="F2" s="71"/>
      <c r="G2" s="71"/>
      <c r="H2" s="72"/>
      <c r="I2" s="1" t="s">
        <v>2</v>
      </c>
      <c r="J2" s="2" t="s">
        <v>3</v>
      </c>
    </row>
    <row r="3" spans="1:10" ht="21.75" thickBot="1" x14ac:dyDescent="0.3">
      <c r="A3" s="20"/>
      <c r="B3" s="73" t="s">
        <v>4</v>
      </c>
      <c r="C3" s="74"/>
      <c r="D3" s="73"/>
      <c r="E3" s="74"/>
      <c r="F3" s="74"/>
      <c r="G3" s="74"/>
      <c r="H3" s="75"/>
      <c r="I3" s="24">
        <v>46034</v>
      </c>
      <c r="J3" s="25"/>
    </row>
    <row r="4" spans="1:10" x14ac:dyDescent="0.25">
      <c r="A4" s="63"/>
      <c r="B4" s="64"/>
      <c r="C4" s="64"/>
      <c r="D4" s="65"/>
      <c r="E4" s="65"/>
      <c r="F4" s="65"/>
      <c r="G4" s="65"/>
      <c r="H4" s="65"/>
      <c r="I4" s="64"/>
      <c r="J4" s="66"/>
    </row>
    <row r="5" spans="1:10" ht="3" customHeight="1" x14ac:dyDescent="0.25">
      <c r="A5" s="77"/>
      <c r="B5" s="78"/>
      <c r="C5" s="78"/>
      <c r="D5" s="78"/>
      <c r="E5" s="78"/>
      <c r="F5" s="78"/>
      <c r="G5" s="78"/>
      <c r="H5" s="78"/>
      <c r="I5" s="78"/>
      <c r="J5" s="79"/>
    </row>
    <row r="6" spans="1:10" ht="15.75" x14ac:dyDescent="0.25">
      <c r="A6" s="80" t="s">
        <v>5</v>
      </c>
      <c r="B6" s="81"/>
      <c r="C6" s="81"/>
      <c r="D6" s="81"/>
      <c r="E6" s="81"/>
      <c r="F6" s="81"/>
      <c r="G6" s="81"/>
      <c r="H6" s="81"/>
      <c r="I6" s="81"/>
      <c r="J6" s="82"/>
    </row>
    <row r="7" spans="1:10" ht="15.75" x14ac:dyDescent="0.25">
      <c r="A7" s="83" t="s">
        <v>6</v>
      </c>
      <c r="B7" s="84"/>
      <c r="C7" s="84"/>
      <c r="D7" s="84"/>
      <c r="E7" s="84"/>
      <c r="F7" s="84"/>
      <c r="G7" s="84"/>
      <c r="H7" s="84"/>
      <c r="I7" s="84"/>
      <c r="J7" s="85"/>
    </row>
    <row r="8" spans="1:10" x14ac:dyDescent="0.25">
      <c r="A8" s="3" t="s">
        <v>7</v>
      </c>
      <c r="B8" s="86" t="s">
        <v>8</v>
      </c>
      <c r="C8" s="87"/>
      <c r="D8" s="87"/>
      <c r="E8" s="87"/>
      <c r="F8" s="87"/>
      <c r="G8" s="87"/>
      <c r="H8" s="87"/>
      <c r="I8" s="87"/>
      <c r="J8" s="88"/>
    </row>
    <row r="9" spans="1:10" ht="15" customHeight="1" x14ac:dyDescent="0.25">
      <c r="A9" s="21" t="s">
        <v>9</v>
      </c>
      <c r="B9" s="86" t="s">
        <v>10</v>
      </c>
      <c r="C9" s="87"/>
      <c r="D9" s="87"/>
      <c r="E9" s="87"/>
      <c r="F9" s="87"/>
      <c r="G9" s="87"/>
      <c r="H9" s="87"/>
      <c r="I9" s="87"/>
      <c r="J9" s="88"/>
    </row>
    <row r="10" spans="1:10" x14ac:dyDescent="0.25">
      <c r="A10" s="21" t="s">
        <v>11</v>
      </c>
      <c r="B10" s="86" t="s">
        <v>12</v>
      </c>
      <c r="C10" s="87"/>
      <c r="D10" s="87"/>
      <c r="E10" s="87"/>
      <c r="F10" s="87"/>
      <c r="G10" s="87"/>
      <c r="H10" s="87"/>
      <c r="I10" s="87"/>
      <c r="J10" s="88"/>
    </row>
    <row r="11" spans="1:10" ht="44.25" customHeight="1" x14ac:dyDescent="0.25">
      <c r="A11" s="3" t="s">
        <v>13</v>
      </c>
      <c r="B11" s="89" t="s">
        <v>14</v>
      </c>
      <c r="C11" s="90"/>
      <c r="D11" s="90"/>
      <c r="E11" s="90"/>
      <c r="F11" s="90"/>
      <c r="G11" s="90"/>
      <c r="H11" s="90"/>
      <c r="I11" s="90"/>
      <c r="J11" s="91"/>
    </row>
    <row r="12" spans="1:10" ht="49.5" customHeight="1" x14ac:dyDescent="0.25">
      <c r="A12" s="3" t="s">
        <v>15</v>
      </c>
      <c r="B12" s="92" t="s">
        <v>16</v>
      </c>
      <c r="C12" s="93"/>
      <c r="D12" s="93"/>
      <c r="E12" s="93"/>
      <c r="F12" s="93"/>
      <c r="G12" s="93"/>
      <c r="H12" s="93"/>
      <c r="I12" s="93"/>
      <c r="J12" s="94"/>
    </row>
    <row r="13" spans="1:10" ht="15.75" x14ac:dyDescent="0.25">
      <c r="A13" s="80" t="s">
        <v>17</v>
      </c>
      <c r="B13" s="81"/>
      <c r="C13" s="81"/>
      <c r="D13" s="81"/>
      <c r="E13" s="81"/>
      <c r="F13" s="81"/>
      <c r="G13" s="81"/>
      <c r="H13" s="81"/>
      <c r="I13" s="81"/>
      <c r="J13" s="82"/>
    </row>
    <row r="14" spans="1:10" ht="27.75" customHeight="1" x14ac:dyDescent="0.25">
      <c r="A14" s="3" t="s">
        <v>18</v>
      </c>
      <c r="B14" s="30">
        <v>3</v>
      </c>
      <c r="C14" s="95" t="str">
        <f>IFERROR(VLOOKUP(B14,'[1]Validacion datos'!A2:B5,2,FALSE),"")</f>
        <v>DESARROLLO PRODUCTIVO</v>
      </c>
      <c r="D14" s="95"/>
      <c r="E14" s="95"/>
      <c r="F14" s="95"/>
      <c r="G14" s="95"/>
      <c r="H14" s="95"/>
      <c r="I14" s="95"/>
      <c r="J14" s="95"/>
    </row>
    <row r="15" spans="1:10" ht="26.25" customHeight="1" x14ac:dyDescent="0.25">
      <c r="A15" s="3" t="s">
        <v>19</v>
      </c>
      <c r="B15" s="31">
        <v>3.3</v>
      </c>
      <c r="C15" s="76" t="str">
        <f>IFERROR(VLOOKUP(B15,'[1]Validacion datos'!A8:B26,2,FALSE),"")</f>
        <v>Competitividad e innovavión en un ambiente favorable a la cooperación y la responsabilidad social</v>
      </c>
      <c r="D15" s="76"/>
      <c r="E15" s="76"/>
      <c r="F15" s="76"/>
      <c r="G15" s="76"/>
      <c r="H15" s="76"/>
      <c r="I15" s="76"/>
      <c r="J15" s="76"/>
    </row>
    <row r="16" spans="1:10" ht="30.75" customHeight="1" x14ac:dyDescent="0.25">
      <c r="A16" s="3" t="s">
        <v>21</v>
      </c>
      <c r="B16" s="7" t="s">
        <v>106</v>
      </c>
      <c r="C16" s="76" t="str">
        <f>IFERROR(VLOOKUP(B16,'[1]Validacion datos'!D8:E64,2,FALSE),"")</f>
        <v>Fortalecer el sistema nacional de ciencia, tecnoloíia e innovación para dea respuestas a las demandas económicas, sociales y culturales de la nación y propiciar la inserción en la sociedad y economía del conocimiento</v>
      </c>
      <c r="D16" s="76"/>
      <c r="E16" s="76"/>
      <c r="F16" s="76"/>
      <c r="G16" s="76"/>
      <c r="H16" s="76"/>
      <c r="I16" s="76"/>
      <c r="J16" s="76"/>
    </row>
    <row r="17" spans="1:13" ht="15.75" x14ac:dyDescent="0.25">
      <c r="A17" s="80" t="s">
        <v>23</v>
      </c>
      <c r="B17" s="81"/>
      <c r="C17" s="81"/>
      <c r="D17" s="81"/>
      <c r="E17" s="81"/>
      <c r="F17" s="81"/>
      <c r="G17" s="81"/>
      <c r="H17" s="81"/>
      <c r="I17" s="81"/>
      <c r="J17" s="82"/>
    </row>
    <row r="18" spans="1:13" ht="29.25" customHeight="1" x14ac:dyDescent="0.25">
      <c r="A18" s="3" t="s">
        <v>24</v>
      </c>
      <c r="B18" s="89" t="s">
        <v>98</v>
      </c>
      <c r="C18" s="89"/>
      <c r="D18" s="89"/>
      <c r="E18" s="89"/>
      <c r="F18" s="89"/>
      <c r="G18" s="89"/>
      <c r="H18" s="89"/>
      <c r="I18" s="89"/>
      <c r="J18" s="103"/>
    </row>
    <row r="19" spans="1:13" ht="55.5" customHeight="1" x14ac:dyDescent="0.25">
      <c r="A19" s="8" t="s">
        <v>26</v>
      </c>
      <c r="B19" s="89" t="s">
        <v>107</v>
      </c>
      <c r="C19" s="89"/>
      <c r="D19" s="89"/>
      <c r="E19" s="89"/>
      <c r="F19" s="89"/>
      <c r="G19" s="89"/>
      <c r="H19" s="89"/>
      <c r="I19" s="89"/>
      <c r="J19" s="103"/>
    </row>
    <row r="20" spans="1:13" ht="34.5" customHeight="1" x14ac:dyDescent="0.25">
      <c r="A20" s="8" t="s">
        <v>28</v>
      </c>
      <c r="B20" s="89" t="s">
        <v>29</v>
      </c>
      <c r="C20" s="89"/>
      <c r="D20" s="89"/>
      <c r="E20" s="89"/>
      <c r="F20" s="89"/>
      <c r="G20" s="89"/>
      <c r="H20" s="89"/>
      <c r="I20" s="89"/>
      <c r="J20" s="103"/>
    </row>
    <row r="21" spans="1:13" ht="60" customHeight="1" x14ac:dyDescent="0.25">
      <c r="A21" s="8" t="s">
        <v>30</v>
      </c>
      <c r="B21" s="104" t="s">
        <v>108</v>
      </c>
      <c r="C21" s="104"/>
      <c r="D21" s="104"/>
      <c r="E21" s="104"/>
      <c r="F21" s="104"/>
      <c r="G21" s="104"/>
      <c r="H21" s="104"/>
      <c r="I21" s="104"/>
      <c r="J21" s="105"/>
    </row>
    <row r="22" spans="1:13" ht="15.75" x14ac:dyDescent="0.25">
      <c r="A22" s="80" t="s">
        <v>32</v>
      </c>
      <c r="B22" s="81"/>
      <c r="C22" s="81"/>
      <c r="D22" s="81"/>
      <c r="E22" s="81"/>
      <c r="F22" s="81"/>
      <c r="G22" s="81"/>
      <c r="H22" s="81"/>
      <c r="I22" s="81"/>
      <c r="J22" s="82"/>
      <c r="M22" s="44"/>
    </row>
    <row r="23" spans="1:13" ht="15.75" x14ac:dyDescent="0.25">
      <c r="A23" s="83" t="s">
        <v>33</v>
      </c>
      <c r="B23" s="84"/>
      <c r="C23" s="84"/>
      <c r="D23" s="84"/>
      <c r="E23" s="84"/>
      <c r="F23" s="84"/>
      <c r="G23" s="84"/>
      <c r="H23" s="84"/>
      <c r="I23" s="84"/>
      <c r="J23" s="85"/>
      <c r="M23" s="44"/>
    </row>
    <row r="24" spans="1:13" ht="15" customHeight="1" x14ac:dyDescent="0.25">
      <c r="A24" s="106" t="s">
        <v>34</v>
      </c>
      <c r="B24" s="107"/>
      <c r="C24" s="108" t="s">
        <v>124</v>
      </c>
      <c r="D24" s="109"/>
      <c r="E24" s="109"/>
      <c r="F24" s="109" t="s">
        <v>36</v>
      </c>
      <c r="G24" s="109"/>
      <c r="H24" s="107"/>
      <c r="I24" s="108" t="s">
        <v>37</v>
      </c>
      <c r="J24" s="110"/>
      <c r="M24" s="44"/>
    </row>
    <row r="25" spans="1:13" x14ac:dyDescent="0.25">
      <c r="A25" s="96">
        <v>1500000</v>
      </c>
      <c r="B25" s="97"/>
      <c r="C25" s="98">
        <f>'[2]7708'!$C$25:$E$25</f>
        <v>459600</v>
      </c>
      <c r="D25" s="99"/>
      <c r="E25" s="100"/>
      <c r="F25" s="98">
        <f>'[2]7708'!$F$25:$H$25</f>
        <v>459599.99</v>
      </c>
      <c r="G25" s="99"/>
      <c r="H25" s="100"/>
      <c r="I25" s="101">
        <f>+F25/C25</f>
        <v>0.99999997824194953</v>
      </c>
      <c r="J25" s="102"/>
    </row>
    <row r="26" spans="1:13" ht="15.75" x14ac:dyDescent="0.25">
      <c r="A26" s="83" t="s">
        <v>38</v>
      </c>
      <c r="B26" s="84"/>
      <c r="C26" s="84"/>
      <c r="D26" s="84"/>
      <c r="E26" s="84"/>
      <c r="F26" s="84"/>
      <c r="G26" s="84"/>
      <c r="H26" s="84"/>
      <c r="I26" s="84"/>
      <c r="J26" s="85"/>
    </row>
    <row r="27" spans="1:13" x14ac:dyDescent="0.25">
      <c r="A27" s="4"/>
      <c r="B27"/>
      <c r="C27" s="118" t="s">
        <v>39</v>
      </c>
      <c r="D27" s="119"/>
      <c r="E27" s="118" t="s">
        <v>128</v>
      </c>
      <c r="F27" s="119"/>
      <c r="G27" s="118" t="s">
        <v>129</v>
      </c>
      <c r="H27" s="118"/>
      <c r="I27" s="118" t="s">
        <v>40</v>
      </c>
      <c r="J27" s="120"/>
    </row>
    <row r="28" spans="1:13" ht="38.25" x14ac:dyDescent="0.25">
      <c r="A28" s="9" t="s">
        <v>41</v>
      </c>
      <c r="B28" s="10" t="s">
        <v>42</v>
      </c>
      <c r="C28" s="10" t="s">
        <v>43</v>
      </c>
      <c r="D28" s="10" t="s">
        <v>44</v>
      </c>
      <c r="E28" s="10" t="s">
        <v>45</v>
      </c>
      <c r="F28" s="10" t="s">
        <v>46</v>
      </c>
      <c r="G28" s="10" t="s">
        <v>47</v>
      </c>
      <c r="H28" s="10" t="s">
        <v>48</v>
      </c>
      <c r="I28" s="10" t="s">
        <v>49</v>
      </c>
      <c r="J28" s="11" t="s">
        <v>50</v>
      </c>
    </row>
    <row r="29" spans="1:13" ht="107.1" customHeight="1" x14ac:dyDescent="0.25">
      <c r="A29" s="55" t="s">
        <v>109</v>
      </c>
      <c r="B29" s="56" t="s">
        <v>110</v>
      </c>
      <c r="C29" s="12">
        <v>10</v>
      </c>
      <c r="D29" s="27">
        <v>459600</v>
      </c>
      <c r="E29" s="12">
        <v>6</v>
      </c>
      <c r="F29" s="27">
        <v>356410</v>
      </c>
      <c r="G29" s="14">
        <f>Tabla17[[#This Row],[Física
(C)]]</f>
        <v>6</v>
      </c>
      <c r="H29" s="27">
        <v>355799.99</v>
      </c>
      <c r="I29" s="15">
        <f>+Tabla17[[#This Row],[Física 
(E)]]/Tabla17[[#This Row],[Física
(C)]]</f>
        <v>1</v>
      </c>
      <c r="J29" s="15">
        <f>Tabla17[[#This Row],[Financiera
(D)]]/Tabla17[[#This Row],[Financiera 
 (F)]]</f>
        <v>1.0017144744720201</v>
      </c>
      <c r="K29" s="41"/>
    </row>
    <row r="30" spans="1:13" ht="15.75" x14ac:dyDescent="0.25">
      <c r="A30" s="80" t="s">
        <v>53</v>
      </c>
      <c r="B30" s="81"/>
      <c r="C30" s="81"/>
      <c r="D30" s="81"/>
      <c r="E30" s="81"/>
      <c r="F30" s="81"/>
      <c r="G30" s="81"/>
      <c r="H30" s="81"/>
      <c r="I30" s="81"/>
      <c r="J30" s="82"/>
    </row>
    <row r="31" spans="1:13" ht="15.75" x14ac:dyDescent="0.25">
      <c r="A31" s="83" t="s">
        <v>54</v>
      </c>
      <c r="B31" s="84"/>
      <c r="C31" s="84"/>
      <c r="D31" s="84"/>
      <c r="E31" s="84"/>
      <c r="F31" s="84"/>
      <c r="G31" s="84"/>
      <c r="H31" s="84"/>
      <c r="I31" s="84"/>
      <c r="J31" s="85"/>
    </row>
    <row r="32" spans="1:13" ht="32.1" customHeight="1" x14ac:dyDescent="0.25">
      <c r="A32" s="17" t="s">
        <v>55</v>
      </c>
      <c r="B32" s="104" t="s">
        <v>109</v>
      </c>
      <c r="C32" s="104"/>
      <c r="D32" s="104"/>
      <c r="E32" s="104"/>
      <c r="F32" s="104"/>
      <c r="G32" s="104"/>
      <c r="H32" s="104"/>
      <c r="I32" s="104"/>
      <c r="J32" s="105"/>
    </row>
    <row r="33" spans="1:10" ht="32.1" customHeight="1" x14ac:dyDescent="0.25">
      <c r="A33" s="17" t="s">
        <v>57</v>
      </c>
      <c r="B33" s="89" t="s">
        <v>107</v>
      </c>
      <c r="C33" s="89"/>
      <c r="D33" s="89"/>
      <c r="E33" s="89"/>
      <c r="F33" s="89"/>
      <c r="G33" s="89"/>
      <c r="H33" s="89"/>
      <c r="I33" s="89"/>
      <c r="J33" s="103"/>
    </row>
    <row r="34" spans="1:10" ht="32.1" customHeight="1" x14ac:dyDescent="0.25">
      <c r="A34" s="17" t="s">
        <v>59</v>
      </c>
      <c r="B34" s="121" t="s">
        <v>141</v>
      </c>
      <c r="C34" s="121"/>
      <c r="D34" s="121"/>
      <c r="E34" s="121"/>
      <c r="F34" s="121"/>
      <c r="G34" s="121"/>
      <c r="H34" s="121"/>
      <c r="I34" s="121"/>
      <c r="J34" s="122"/>
    </row>
    <row r="35" spans="1:10" ht="101.25" customHeight="1" x14ac:dyDescent="0.25">
      <c r="A35" s="17" t="s">
        <v>60</v>
      </c>
      <c r="B35" s="89" t="s">
        <v>140</v>
      </c>
      <c r="C35" s="89"/>
      <c r="D35" s="89"/>
      <c r="E35" s="89"/>
      <c r="F35" s="89"/>
      <c r="G35" s="89"/>
      <c r="H35" s="89"/>
      <c r="I35" s="89"/>
      <c r="J35" s="103"/>
    </row>
    <row r="36" spans="1:10" ht="15.75" x14ac:dyDescent="0.25">
      <c r="A36" s="80" t="s">
        <v>61</v>
      </c>
      <c r="B36" s="81"/>
      <c r="C36" s="81"/>
      <c r="D36" s="81"/>
      <c r="E36" s="81"/>
      <c r="F36" s="81"/>
      <c r="G36" s="81"/>
      <c r="H36" s="81"/>
      <c r="I36" s="81"/>
      <c r="J36" s="82"/>
    </row>
    <row r="37" spans="1:10" ht="15.75" x14ac:dyDescent="0.25">
      <c r="A37" s="111" t="s">
        <v>62</v>
      </c>
      <c r="B37" s="112"/>
      <c r="C37" s="112"/>
      <c r="D37" s="112"/>
      <c r="E37" s="112"/>
      <c r="F37" s="112"/>
      <c r="G37" s="112"/>
      <c r="H37" s="112"/>
      <c r="I37" s="112"/>
      <c r="J37" s="113"/>
    </row>
    <row r="38" spans="1:10" ht="18" customHeight="1" x14ac:dyDescent="0.25">
      <c r="A38" s="114"/>
      <c r="B38" s="115"/>
      <c r="C38" s="115"/>
      <c r="D38" s="115"/>
      <c r="E38" s="115"/>
      <c r="F38" s="115"/>
      <c r="G38" s="115"/>
      <c r="H38" s="115"/>
      <c r="I38" s="115"/>
      <c r="J38" s="116"/>
    </row>
    <row r="39" spans="1:10" ht="13.5" customHeight="1" x14ac:dyDescent="0.25">
      <c r="A39" s="23"/>
      <c r="B39" s="23"/>
      <c r="C39" s="23"/>
      <c r="D39" s="23"/>
      <c r="E39" s="23"/>
      <c r="F39" s="23"/>
      <c r="G39" s="23"/>
      <c r="H39" s="23"/>
      <c r="I39" s="23"/>
      <c r="J39" s="23"/>
    </row>
    <row r="40" spans="1:10" ht="26.45" customHeight="1" x14ac:dyDescent="0.25">
      <c r="A40" s="117" t="s">
        <v>64</v>
      </c>
      <c r="B40" s="117"/>
      <c r="C40" s="117"/>
      <c r="D40" s="117"/>
      <c r="E40" s="117"/>
      <c r="F40" s="117"/>
      <c r="G40" s="117"/>
      <c r="H40" s="117"/>
      <c r="I40" s="117"/>
      <c r="J40" s="117"/>
    </row>
    <row r="41" spans="1:10" x14ac:dyDescent="0.25">
      <c r="B41" s="36"/>
    </row>
    <row r="42" spans="1:10" x14ac:dyDescent="0.25">
      <c r="A42" s="26" t="s">
        <v>65</v>
      </c>
      <c r="B42" s="40">
        <f>+A25</f>
        <v>1500000</v>
      </c>
      <c r="D42" s="34"/>
      <c r="E42" s="34"/>
      <c r="F42" s="34"/>
      <c r="H42" s="34"/>
      <c r="I42" s="34"/>
      <c r="J42" s="34"/>
    </row>
    <row r="43" spans="1:10" x14ac:dyDescent="0.25">
      <c r="A43" s="26" t="s">
        <v>66</v>
      </c>
      <c r="B43" s="40">
        <f>+C25</f>
        <v>459600</v>
      </c>
      <c r="D43" s="33"/>
      <c r="E43" s="33" t="s">
        <v>67</v>
      </c>
      <c r="F43" s="33"/>
      <c r="H43" s="33"/>
      <c r="I43" s="33" t="s">
        <v>68</v>
      </c>
      <c r="J43" s="33"/>
    </row>
    <row r="44" spans="1:10" x14ac:dyDescent="0.25">
      <c r="A44" s="26" t="s">
        <v>69</v>
      </c>
      <c r="B44" s="40">
        <f>+F25</f>
        <v>459599.99</v>
      </c>
      <c r="D44" s="32"/>
      <c r="E44" s="32" t="s">
        <v>70</v>
      </c>
      <c r="F44" s="32"/>
      <c r="H44" s="32"/>
      <c r="I44" s="32" t="s">
        <v>71</v>
      </c>
      <c r="J44" s="32"/>
    </row>
    <row r="45" spans="1:10" x14ac:dyDescent="0.25">
      <c r="B45" s="36"/>
    </row>
    <row r="46" spans="1:10" x14ac:dyDescent="0.25">
      <c r="B46" s="36"/>
    </row>
  </sheetData>
  <mergeCells count="48">
    <mergeCell ref="A37:J37"/>
    <mergeCell ref="A38:J38"/>
    <mergeCell ref="A40:J40"/>
    <mergeCell ref="A36:J36"/>
    <mergeCell ref="A26:J26"/>
    <mergeCell ref="C27:D27"/>
    <mergeCell ref="E27:F27"/>
    <mergeCell ref="G27:H27"/>
    <mergeCell ref="I27:J27"/>
    <mergeCell ref="A30:J30"/>
    <mergeCell ref="A31:J31"/>
    <mergeCell ref="B32:J32"/>
    <mergeCell ref="B33:J33"/>
    <mergeCell ref="B34:J34"/>
    <mergeCell ref="B35:J35"/>
    <mergeCell ref="A25:B25"/>
    <mergeCell ref="C25:E25"/>
    <mergeCell ref="F25:H25"/>
    <mergeCell ref="I25:J25"/>
    <mergeCell ref="A17:J17"/>
    <mergeCell ref="B18:J18"/>
    <mergeCell ref="B19:J19"/>
    <mergeCell ref="B20:J20"/>
    <mergeCell ref="B21:J21"/>
    <mergeCell ref="A22:J22"/>
    <mergeCell ref="A23:J23"/>
    <mergeCell ref="A24:B24"/>
    <mergeCell ref="C24:E24"/>
    <mergeCell ref="F24:H24"/>
    <mergeCell ref="I24:J24"/>
    <mergeCell ref="C16:J16"/>
    <mergeCell ref="A5:J5"/>
    <mergeCell ref="A6:J6"/>
    <mergeCell ref="A7:J7"/>
    <mergeCell ref="B8:J8"/>
    <mergeCell ref="B9:J9"/>
    <mergeCell ref="B10:J10"/>
    <mergeCell ref="B11:J11"/>
    <mergeCell ref="B12:J12"/>
    <mergeCell ref="A13:J13"/>
    <mergeCell ref="C14:J14"/>
    <mergeCell ref="C15:J15"/>
    <mergeCell ref="A4:J4"/>
    <mergeCell ref="B1:J1"/>
    <mergeCell ref="B2:C2"/>
    <mergeCell ref="D2:H2"/>
    <mergeCell ref="B3:C3"/>
    <mergeCell ref="D3:H3"/>
  </mergeCells>
  <dataValidations count="15">
    <dataValidation allowBlank="1" sqref="A8" xr:uid="{00000000-0002-0000-0600-000000000000}"/>
    <dataValidation allowBlank="1" showInputMessage="1" prompt="Nombre del capítulo" sqref="B8:J10" xr:uid="{00000000-0002-0000-0600-000001000000}"/>
    <dataValidation allowBlank="1" showInputMessage="1" showErrorMessage="1" prompt="¿A quién va dirigido el programa?, ¿qué característica tiene esta población que requiere ser beneficiada?" sqref="B20:J20" xr:uid="{00000000-0002-0000-0600-000002000000}"/>
    <dataValidation allowBlank="1" showInputMessage="1" showErrorMessage="1" prompt="Nombre del producto" sqref="B32:J32" xr:uid="{00000000-0002-0000-0600-000003000000}"/>
    <dataValidation allowBlank="1" showInputMessage="1" showErrorMessage="1" prompt="1. Describir lo plasmado en el presupuesto_x000a_2. Describir lo alcanzado en términos financieros y de producción " sqref="B34:J34" xr:uid="{00000000-0002-0000-0600-000004000000}"/>
    <dataValidation allowBlank="1" showInputMessage="1" showErrorMessage="1" prompt="De existir desvío, explicar razones." sqref="B35:J35" xr:uid="{00000000-0002-0000-0600-000005000000}"/>
    <dataValidation allowBlank="1" showInputMessage="1" showErrorMessage="1" prompt="Oportunidades de mejora identificadas" sqref="A38:J39" xr:uid="{00000000-0002-0000-0600-000006000000}"/>
    <dataValidation allowBlank="1" showInputMessage="1" showErrorMessage="1" prompt="Presupuesto del programa" sqref="A25:C25 F25" xr:uid="{1F14C820-7CD1-4B32-8ADD-8520560D0B74}"/>
    <dataValidation allowBlank="1" showInputMessage="1" showErrorMessage="1" prompt="¿En qué consiste el programa?" sqref="B33:J33 B19:J19" xr:uid="{00000000-0002-0000-0600-000008000000}"/>
    <dataValidation allowBlank="1" showInputMessage="1" showErrorMessage="1" prompt="Nombre de cada producto" sqref="A28:A29" xr:uid="{00000000-0002-0000-0600-000009000000}"/>
    <dataValidation allowBlank="1" showInputMessage="1" showErrorMessage="1" prompt="Nombre del indicador" sqref="B28:B29" xr:uid="{00000000-0002-0000-0600-00000A000000}"/>
    <dataValidation allowBlank="1" showInputMessage="1" showErrorMessage="1" prompt="Meta anual del indicador" sqref="C28:C29 E28" xr:uid="{00000000-0002-0000-0600-00000B000000}"/>
    <dataValidation allowBlank="1" showInputMessage="1" showErrorMessage="1" prompt="Monto presupuestado para el producto" sqref="D28:D29 F28 E29" xr:uid="{00000000-0002-0000-0600-00000C000000}"/>
    <dataValidation allowBlank="1" showInputMessage="1" showErrorMessage="1" prompt="Meta alcanzada en el trimestre" sqref="G28:G29" xr:uid="{00000000-0002-0000-0600-00000D000000}"/>
    <dataValidation allowBlank="1" showInputMessage="1" showErrorMessage="1" prompt="Monto ejecutado en el trimestre" sqref="H28:H29 F29" xr:uid="{00000000-0002-0000-0600-00000E000000}"/>
  </dataValidations>
  <printOptions horizontalCentered="1" verticalCentered="1"/>
  <pageMargins left="0.31496062992125984" right="0.31496062992125984" top="0.35433070866141736" bottom="0.35433070866141736" header="0.31496062992125984" footer="0.31496062992125984"/>
  <pageSetup scale="65" fitToWidth="0" orientation="portrait" r:id="rId1"/>
  <drawing r:id="rId2"/>
  <tableParts count="1">
    <tablePart r:id="rId3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59999389629810485"/>
  </sheetPr>
  <dimension ref="A1:Q46"/>
  <sheetViews>
    <sheetView showGridLines="0" tabSelected="1" topLeftCell="A21" zoomScale="90" zoomScaleNormal="90" zoomScaleSheetLayoutView="89" workbookViewId="0">
      <selection activeCell="N34" sqref="N34"/>
    </sheetView>
  </sheetViews>
  <sheetFormatPr baseColWidth="10" defaultColWidth="11.42578125" defaultRowHeight="15" x14ac:dyDescent="0.25"/>
  <cols>
    <col min="1" max="1" width="23" style="5" customWidth="1"/>
    <col min="2" max="2" width="17" style="5" customWidth="1"/>
    <col min="3" max="10" width="12.7109375" style="5" customWidth="1"/>
    <col min="12" max="12" width="14.85546875" customWidth="1"/>
    <col min="13" max="13" width="15.7109375" customWidth="1"/>
    <col min="14" max="14" width="13.85546875" customWidth="1"/>
  </cols>
  <sheetData>
    <row r="1" spans="1:12" ht="21.75" thickBot="1" x14ac:dyDescent="0.3">
      <c r="A1" s="18"/>
      <c r="B1" s="67" t="s">
        <v>130</v>
      </c>
      <c r="C1" s="68"/>
      <c r="D1" s="68"/>
      <c r="E1" s="68"/>
      <c r="F1" s="68"/>
      <c r="G1" s="68"/>
      <c r="H1" s="68"/>
      <c r="I1" s="68"/>
      <c r="J1" s="69"/>
    </row>
    <row r="2" spans="1:12" ht="21.75" thickBot="1" x14ac:dyDescent="0.3">
      <c r="A2" s="19"/>
      <c r="B2" s="70" t="s">
        <v>0</v>
      </c>
      <c r="C2" s="71"/>
      <c r="D2" s="70" t="s">
        <v>1</v>
      </c>
      <c r="E2" s="71"/>
      <c r="F2" s="71"/>
      <c r="G2" s="71"/>
      <c r="H2" s="72"/>
      <c r="I2" s="1" t="s">
        <v>2</v>
      </c>
      <c r="J2" s="2" t="s">
        <v>3</v>
      </c>
    </row>
    <row r="3" spans="1:12" ht="21.75" thickBot="1" x14ac:dyDescent="0.3">
      <c r="A3" s="20"/>
      <c r="B3" s="73" t="s">
        <v>4</v>
      </c>
      <c r="C3" s="74"/>
      <c r="D3" s="73"/>
      <c r="E3" s="74"/>
      <c r="F3" s="74"/>
      <c r="G3" s="74"/>
      <c r="H3" s="75"/>
      <c r="I3" s="24">
        <v>46034</v>
      </c>
      <c r="J3" s="25"/>
    </row>
    <row r="4" spans="1:12" x14ac:dyDescent="0.25">
      <c r="A4" s="63"/>
      <c r="B4" s="64"/>
      <c r="C4" s="64"/>
      <c r="D4" s="65"/>
      <c r="E4" s="65"/>
      <c r="F4" s="65"/>
      <c r="G4" s="65"/>
      <c r="H4" s="65"/>
      <c r="I4" s="64"/>
      <c r="J4" s="66"/>
    </row>
    <row r="5" spans="1:12" ht="3" customHeight="1" x14ac:dyDescent="0.25">
      <c r="A5" s="77"/>
      <c r="B5" s="78"/>
      <c r="C5" s="78"/>
      <c r="D5" s="78"/>
      <c r="E5" s="78"/>
      <c r="F5" s="78"/>
      <c r="G5" s="78"/>
      <c r="H5" s="78"/>
      <c r="I5" s="78"/>
      <c r="J5" s="79"/>
    </row>
    <row r="6" spans="1:12" ht="15.75" x14ac:dyDescent="0.25">
      <c r="A6" s="80" t="s">
        <v>5</v>
      </c>
      <c r="B6" s="81"/>
      <c r="C6" s="81"/>
      <c r="D6" s="81"/>
      <c r="E6" s="81"/>
      <c r="F6" s="81"/>
      <c r="G6" s="81"/>
      <c r="H6" s="81"/>
      <c r="I6" s="81"/>
      <c r="J6" s="82"/>
    </row>
    <row r="7" spans="1:12" ht="15.75" x14ac:dyDescent="0.25">
      <c r="A7" s="83" t="s">
        <v>6</v>
      </c>
      <c r="B7" s="84"/>
      <c r="C7" s="84"/>
      <c r="D7" s="84"/>
      <c r="E7" s="84"/>
      <c r="F7" s="84"/>
      <c r="G7" s="84"/>
      <c r="H7" s="84"/>
      <c r="I7" s="84"/>
      <c r="J7" s="85"/>
    </row>
    <row r="8" spans="1:12" x14ac:dyDescent="0.25">
      <c r="A8" s="3" t="s">
        <v>7</v>
      </c>
      <c r="B8" s="86" t="s">
        <v>8</v>
      </c>
      <c r="C8" s="87"/>
      <c r="D8" s="87"/>
      <c r="E8" s="87"/>
      <c r="F8" s="87"/>
      <c r="G8" s="87"/>
      <c r="H8" s="87"/>
      <c r="I8" s="87"/>
      <c r="J8" s="88"/>
    </row>
    <row r="9" spans="1:12" ht="15" customHeight="1" x14ac:dyDescent="0.25">
      <c r="A9" s="21" t="s">
        <v>9</v>
      </c>
      <c r="B9" s="86" t="s">
        <v>10</v>
      </c>
      <c r="C9" s="87"/>
      <c r="D9" s="87"/>
      <c r="E9" s="87"/>
      <c r="F9" s="87"/>
      <c r="G9" s="87"/>
      <c r="H9" s="87"/>
      <c r="I9" s="87"/>
      <c r="J9" s="88"/>
    </row>
    <row r="10" spans="1:12" x14ac:dyDescent="0.25">
      <c r="A10" s="21" t="s">
        <v>11</v>
      </c>
      <c r="B10" s="86" t="s">
        <v>12</v>
      </c>
      <c r="C10" s="87"/>
      <c r="D10" s="87"/>
      <c r="E10" s="87"/>
      <c r="F10" s="87"/>
      <c r="G10" s="87"/>
      <c r="H10" s="87"/>
      <c r="I10" s="87"/>
      <c r="J10" s="88"/>
    </row>
    <row r="11" spans="1:12" ht="44.25" customHeight="1" x14ac:dyDescent="0.25">
      <c r="A11" s="3" t="s">
        <v>13</v>
      </c>
      <c r="B11" s="89" t="s">
        <v>14</v>
      </c>
      <c r="C11" s="90"/>
      <c r="D11" s="90"/>
      <c r="E11" s="90"/>
      <c r="F11" s="90"/>
      <c r="G11" s="90"/>
      <c r="H11" s="90"/>
      <c r="I11" s="90"/>
      <c r="J11" s="91"/>
    </row>
    <row r="12" spans="1:12" ht="49.5" customHeight="1" x14ac:dyDescent="0.25">
      <c r="A12" s="3" t="s">
        <v>15</v>
      </c>
      <c r="B12" s="92" t="s">
        <v>16</v>
      </c>
      <c r="C12" s="93"/>
      <c r="D12" s="93"/>
      <c r="E12" s="93"/>
      <c r="F12" s="93"/>
      <c r="G12" s="93"/>
      <c r="H12" s="93"/>
      <c r="I12" s="93"/>
      <c r="J12" s="94"/>
    </row>
    <row r="13" spans="1:12" ht="15.75" x14ac:dyDescent="0.25">
      <c r="A13" s="80" t="s">
        <v>17</v>
      </c>
      <c r="B13" s="81"/>
      <c r="C13" s="81"/>
      <c r="D13" s="81"/>
      <c r="E13" s="81"/>
      <c r="F13" s="81"/>
      <c r="G13" s="81"/>
      <c r="H13" s="81"/>
      <c r="I13" s="81"/>
      <c r="J13" s="82"/>
      <c r="L13" s="44"/>
    </row>
    <row r="14" spans="1:12" ht="27.75" customHeight="1" x14ac:dyDescent="0.25">
      <c r="A14" s="3" t="s">
        <v>18</v>
      </c>
      <c r="B14" s="22">
        <v>3</v>
      </c>
      <c r="C14" s="95" t="str">
        <f>IFERROR(VLOOKUP(B14,'[1]Validacion datos'!A2:B5,2,FALSE),"")</f>
        <v>DESARROLLO PRODUCTIVO</v>
      </c>
      <c r="D14" s="95"/>
      <c r="E14" s="95"/>
      <c r="F14" s="95"/>
      <c r="G14" s="95"/>
      <c r="H14" s="95"/>
      <c r="I14" s="95"/>
      <c r="J14" s="95"/>
      <c r="L14" s="44"/>
    </row>
    <row r="15" spans="1:12" ht="26.25" customHeight="1" x14ac:dyDescent="0.25">
      <c r="A15" s="3" t="s">
        <v>19</v>
      </c>
      <c r="B15" s="6">
        <v>3.2</v>
      </c>
      <c r="C15" s="76" t="str">
        <f>IFERROR(VLOOKUP(B15,'[1]Validacion datos'!A8:B26,2,FALSE),"")</f>
        <v>Energía confiable y ambientalmente sostenible</v>
      </c>
      <c r="D15" s="76"/>
      <c r="E15" s="76"/>
      <c r="F15" s="76"/>
      <c r="G15" s="76"/>
      <c r="H15" s="76"/>
      <c r="I15" s="76"/>
      <c r="J15" s="76"/>
      <c r="L15" s="44"/>
    </row>
    <row r="16" spans="1:12" ht="47.25" customHeight="1" x14ac:dyDescent="0.25">
      <c r="A16" s="3" t="s">
        <v>21</v>
      </c>
      <c r="B16" s="6" t="s">
        <v>111</v>
      </c>
      <c r="C16" s="149" t="s">
        <v>112</v>
      </c>
      <c r="D16" s="149"/>
      <c r="E16" s="149"/>
      <c r="F16" s="149"/>
      <c r="G16" s="149"/>
      <c r="H16" s="149"/>
      <c r="I16" s="149"/>
      <c r="J16" s="149"/>
    </row>
    <row r="17" spans="1:17" ht="15.75" x14ac:dyDescent="0.25">
      <c r="A17" s="80" t="s">
        <v>23</v>
      </c>
      <c r="B17" s="81"/>
      <c r="C17" s="81"/>
      <c r="D17" s="81"/>
      <c r="E17" s="81"/>
      <c r="F17" s="81"/>
      <c r="G17" s="81"/>
      <c r="H17" s="81"/>
      <c r="I17" s="81"/>
      <c r="J17" s="82"/>
    </row>
    <row r="18" spans="1:17" ht="29.25" customHeight="1" x14ac:dyDescent="0.25">
      <c r="A18" s="3" t="s">
        <v>24</v>
      </c>
      <c r="B18" s="89" t="s">
        <v>113</v>
      </c>
      <c r="C18" s="89"/>
      <c r="D18" s="89"/>
      <c r="E18" s="89"/>
      <c r="F18" s="89"/>
      <c r="G18" s="89"/>
      <c r="H18" s="89"/>
      <c r="I18" s="89"/>
      <c r="J18" s="103"/>
    </row>
    <row r="19" spans="1:17" ht="33" customHeight="1" x14ac:dyDescent="0.25">
      <c r="A19" s="8" t="s">
        <v>26</v>
      </c>
      <c r="B19" s="89" t="s">
        <v>114</v>
      </c>
      <c r="C19" s="89"/>
      <c r="D19" s="89"/>
      <c r="E19" s="89"/>
      <c r="F19" s="89"/>
      <c r="G19" s="89"/>
      <c r="H19" s="89"/>
      <c r="I19" s="89"/>
      <c r="J19" s="103"/>
    </row>
    <row r="20" spans="1:17" ht="22.5" customHeight="1" x14ac:dyDescent="0.25">
      <c r="A20" s="8" t="s">
        <v>28</v>
      </c>
      <c r="B20" s="89" t="s">
        <v>29</v>
      </c>
      <c r="C20" s="89"/>
      <c r="D20" s="89"/>
      <c r="E20" s="89"/>
      <c r="F20" s="89"/>
      <c r="G20" s="89"/>
      <c r="H20" s="89"/>
      <c r="I20" s="89"/>
      <c r="J20" s="103"/>
    </row>
    <row r="21" spans="1:17" ht="78" customHeight="1" x14ac:dyDescent="0.25">
      <c r="A21" s="8" t="s">
        <v>30</v>
      </c>
      <c r="B21" s="89" t="s">
        <v>115</v>
      </c>
      <c r="C21" s="89"/>
      <c r="D21" s="89"/>
      <c r="E21" s="89"/>
      <c r="F21" s="89"/>
      <c r="G21" s="89"/>
      <c r="H21" s="89"/>
      <c r="I21" s="89"/>
      <c r="J21" s="103"/>
    </row>
    <row r="22" spans="1:17" ht="15.75" x14ac:dyDescent="0.25">
      <c r="A22" s="80" t="s">
        <v>32</v>
      </c>
      <c r="B22" s="81"/>
      <c r="C22" s="81"/>
      <c r="D22" s="81"/>
      <c r="E22" s="81"/>
      <c r="F22" s="81"/>
      <c r="G22" s="81"/>
      <c r="H22" s="81"/>
      <c r="I22" s="81"/>
      <c r="J22" s="82"/>
    </row>
    <row r="23" spans="1:17" ht="15.75" x14ac:dyDescent="0.25">
      <c r="A23" s="83" t="s">
        <v>33</v>
      </c>
      <c r="B23" s="84"/>
      <c r="C23" s="84"/>
      <c r="D23" s="84"/>
      <c r="E23" s="84"/>
      <c r="F23" s="84"/>
      <c r="G23" s="84"/>
      <c r="H23" s="84"/>
      <c r="I23" s="84"/>
      <c r="J23" s="85"/>
    </row>
    <row r="24" spans="1:17" ht="15" customHeight="1" x14ac:dyDescent="0.25">
      <c r="A24" s="106" t="s">
        <v>34</v>
      </c>
      <c r="B24" s="107"/>
      <c r="C24" s="108" t="s">
        <v>35</v>
      </c>
      <c r="D24" s="109"/>
      <c r="E24" s="109"/>
      <c r="F24" s="109" t="s">
        <v>36</v>
      </c>
      <c r="G24" s="109"/>
      <c r="H24" s="107"/>
      <c r="I24" s="108" t="s">
        <v>37</v>
      </c>
      <c r="J24" s="110"/>
    </row>
    <row r="25" spans="1:17" x14ac:dyDescent="0.25">
      <c r="A25" s="96">
        <v>12519643</v>
      </c>
      <c r="B25" s="97"/>
      <c r="C25" s="98">
        <f>'[2]7709'!$C$25:$E$25</f>
        <v>23428226</v>
      </c>
      <c r="D25" s="99"/>
      <c r="E25" s="100"/>
      <c r="F25" s="98">
        <f>'[2]7709'!$F$25:$H$25</f>
        <v>22753993.199999999</v>
      </c>
      <c r="G25" s="99"/>
      <c r="H25" s="100"/>
      <c r="I25" s="101">
        <f>+F25/C25</f>
        <v>0.97122134642204661</v>
      </c>
      <c r="J25" s="102"/>
    </row>
    <row r="26" spans="1:17" ht="15.75" x14ac:dyDescent="0.25">
      <c r="A26" s="83" t="s">
        <v>38</v>
      </c>
      <c r="B26" s="84"/>
      <c r="C26" s="84"/>
      <c r="D26" s="84"/>
      <c r="E26" s="84"/>
      <c r="F26" s="84"/>
      <c r="G26" s="84"/>
      <c r="H26" s="84"/>
      <c r="I26" s="84"/>
      <c r="J26" s="85"/>
    </row>
    <row r="27" spans="1:17" x14ac:dyDescent="0.25">
      <c r="A27" s="4"/>
      <c r="B27"/>
      <c r="C27" s="118" t="s">
        <v>124</v>
      </c>
      <c r="D27" s="119"/>
      <c r="E27" s="118" t="s">
        <v>125</v>
      </c>
      <c r="F27" s="119"/>
      <c r="G27" s="118" t="s">
        <v>126</v>
      </c>
      <c r="H27" s="118"/>
      <c r="I27" s="118" t="s">
        <v>40</v>
      </c>
      <c r="J27" s="120"/>
    </row>
    <row r="28" spans="1:17" ht="38.25" x14ac:dyDescent="0.25">
      <c r="A28" s="9" t="s">
        <v>41</v>
      </c>
      <c r="B28" s="10" t="s">
        <v>42</v>
      </c>
      <c r="C28" s="10" t="s">
        <v>43</v>
      </c>
      <c r="D28" s="10" t="s">
        <v>44</v>
      </c>
      <c r="E28" s="10" t="s">
        <v>45</v>
      </c>
      <c r="F28" s="10" t="s">
        <v>46</v>
      </c>
      <c r="G28" s="10" t="s">
        <v>47</v>
      </c>
      <c r="H28" s="10" t="s">
        <v>48</v>
      </c>
      <c r="I28" s="10" t="s">
        <v>49</v>
      </c>
      <c r="J28" s="11" t="s">
        <v>50</v>
      </c>
      <c r="M28" s="44"/>
      <c r="N28" s="44"/>
    </row>
    <row r="29" spans="1:17" ht="60" x14ac:dyDescent="0.25">
      <c r="A29" s="53" t="s">
        <v>116</v>
      </c>
      <c r="B29" s="54" t="s">
        <v>117</v>
      </c>
      <c r="C29" s="12">
        <v>2</v>
      </c>
      <c r="D29" s="27">
        <v>19579672</v>
      </c>
      <c r="E29" s="12">
        <v>2</v>
      </c>
      <c r="F29" s="27">
        <v>12839812</v>
      </c>
      <c r="G29" s="14">
        <v>2</v>
      </c>
      <c r="H29" s="35">
        <v>16289008.68</v>
      </c>
      <c r="I29" s="15">
        <v>1</v>
      </c>
      <c r="J29" s="16">
        <f>+Tabla13[[#This Row],[Financiera 
 (F)]]/Tabla13[[#This Row],[Financiera
(D)]]</f>
        <v>1.2686329581772693</v>
      </c>
      <c r="M29" s="44"/>
      <c r="N29" s="44"/>
    </row>
    <row r="30" spans="1:17" ht="15.75" x14ac:dyDescent="0.25">
      <c r="A30" s="80" t="s">
        <v>53</v>
      </c>
      <c r="B30" s="81"/>
      <c r="C30" s="81"/>
      <c r="D30" s="81"/>
      <c r="E30" s="81"/>
      <c r="F30" s="81"/>
      <c r="G30" s="81"/>
      <c r="H30" s="81"/>
      <c r="I30" s="81"/>
      <c r="J30" s="82"/>
      <c r="M30" s="44"/>
      <c r="N30" s="44"/>
    </row>
    <row r="31" spans="1:17" ht="15.75" x14ac:dyDescent="0.25">
      <c r="A31" s="83" t="s">
        <v>54</v>
      </c>
      <c r="B31" s="84"/>
      <c r="C31" s="84"/>
      <c r="D31" s="84"/>
      <c r="E31" s="84"/>
      <c r="F31" s="84"/>
      <c r="G31" s="84"/>
      <c r="H31" s="84"/>
      <c r="I31" s="84"/>
      <c r="J31" s="85"/>
    </row>
    <row r="32" spans="1:17" ht="28.5" customHeight="1" x14ac:dyDescent="0.25">
      <c r="A32" s="17" t="s">
        <v>55</v>
      </c>
      <c r="B32" s="104" t="s">
        <v>118</v>
      </c>
      <c r="C32" s="104"/>
      <c r="D32" s="104"/>
      <c r="E32" s="104"/>
      <c r="F32" s="104"/>
      <c r="G32" s="104"/>
      <c r="H32" s="104"/>
      <c r="I32" s="104"/>
      <c r="J32" s="105"/>
      <c r="Q32" s="62"/>
    </row>
    <row r="33" spans="1:10" ht="35.1" customHeight="1" x14ac:dyDescent="0.25">
      <c r="A33" s="17" t="s">
        <v>57</v>
      </c>
      <c r="B33" s="89" t="s">
        <v>119</v>
      </c>
      <c r="C33" s="89"/>
      <c r="D33" s="89"/>
      <c r="E33" s="89"/>
      <c r="F33" s="89"/>
      <c r="G33" s="89"/>
      <c r="H33" s="89"/>
      <c r="I33" s="89"/>
      <c r="J33" s="103"/>
    </row>
    <row r="34" spans="1:10" ht="35.1" customHeight="1" x14ac:dyDescent="0.25">
      <c r="A34" s="17" t="s">
        <v>59</v>
      </c>
      <c r="B34" s="121" t="s">
        <v>142</v>
      </c>
      <c r="C34" s="121"/>
      <c r="D34" s="121"/>
      <c r="E34" s="121"/>
      <c r="F34" s="121"/>
      <c r="G34" s="121"/>
      <c r="H34" s="121"/>
      <c r="I34" s="121"/>
      <c r="J34" s="122"/>
    </row>
    <row r="35" spans="1:10" ht="82.5" customHeight="1" x14ac:dyDescent="0.25">
      <c r="A35" s="17" t="s">
        <v>60</v>
      </c>
      <c r="B35" s="89" t="s">
        <v>144</v>
      </c>
      <c r="C35" s="89"/>
      <c r="D35" s="89"/>
      <c r="E35" s="89"/>
      <c r="F35" s="89"/>
      <c r="G35" s="89"/>
      <c r="H35" s="89"/>
      <c r="I35" s="89"/>
      <c r="J35" s="103"/>
    </row>
    <row r="36" spans="1:10" ht="15.75" x14ac:dyDescent="0.25">
      <c r="A36" s="80" t="s">
        <v>61</v>
      </c>
      <c r="B36" s="81"/>
      <c r="C36" s="81"/>
      <c r="D36" s="81"/>
      <c r="E36" s="81"/>
      <c r="F36" s="81"/>
      <c r="G36" s="81"/>
      <c r="H36" s="81"/>
      <c r="I36" s="81"/>
      <c r="J36" s="82"/>
    </row>
    <row r="37" spans="1:10" ht="15.75" x14ac:dyDescent="0.25">
      <c r="A37" s="111" t="s">
        <v>62</v>
      </c>
      <c r="B37" s="112"/>
      <c r="C37" s="112"/>
      <c r="D37" s="112"/>
      <c r="E37" s="112"/>
      <c r="F37" s="112"/>
      <c r="G37" s="112"/>
      <c r="H37" s="112"/>
      <c r="I37" s="112"/>
      <c r="J37" s="113"/>
    </row>
    <row r="38" spans="1:10" ht="27.75" customHeight="1" x14ac:dyDescent="0.25">
      <c r="A38" s="114"/>
      <c r="B38" s="115"/>
      <c r="C38" s="115"/>
      <c r="D38" s="115"/>
      <c r="E38" s="115"/>
      <c r="F38" s="115"/>
      <c r="G38" s="115"/>
      <c r="H38" s="115"/>
      <c r="I38" s="115"/>
      <c r="J38" s="116"/>
    </row>
    <row r="39" spans="1:10" ht="27.75" customHeight="1" x14ac:dyDescent="0.25">
      <c r="A39" s="23"/>
      <c r="B39" s="23"/>
      <c r="C39" s="23"/>
      <c r="D39" s="23"/>
      <c r="E39" s="23"/>
      <c r="F39" s="23"/>
      <c r="G39" s="23"/>
      <c r="H39" s="23"/>
      <c r="I39" s="23"/>
      <c r="J39" s="23"/>
    </row>
    <row r="40" spans="1:10" ht="30.75" customHeight="1" x14ac:dyDescent="0.25">
      <c r="A40" s="117" t="s">
        <v>64</v>
      </c>
      <c r="B40" s="117"/>
      <c r="C40" s="117"/>
      <c r="D40" s="117"/>
      <c r="E40" s="117"/>
      <c r="F40" s="117"/>
      <c r="G40" s="117"/>
      <c r="H40" s="117"/>
      <c r="I40" s="117"/>
      <c r="J40" s="117"/>
    </row>
    <row r="42" spans="1:10" x14ac:dyDescent="0.25">
      <c r="A42" s="26" t="s">
        <v>65</v>
      </c>
      <c r="B42" s="40">
        <f>+A25</f>
        <v>12519643</v>
      </c>
      <c r="D42" s="34"/>
      <c r="E42" s="34"/>
      <c r="F42" s="34"/>
      <c r="H42" s="34"/>
      <c r="I42" s="34"/>
      <c r="J42" s="34"/>
    </row>
    <row r="43" spans="1:10" x14ac:dyDescent="0.25">
      <c r="A43" s="26" t="s">
        <v>66</v>
      </c>
      <c r="B43" s="40">
        <f>+C25</f>
        <v>23428226</v>
      </c>
      <c r="D43" s="33"/>
      <c r="E43" s="33" t="s">
        <v>67</v>
      </c>
      <c r="F43" s="33"/>
      <c r="H43" s="33"/>
      <c r="I43" s="33" t="s">
        <v>68</v>
      </c>
      <c r="J43" s="33"/>
    </row>
    <row r="44" spans="1:10" x14ac:dyDescent="0.25">
      <c r="A44" s="26" t="s">
        <v>69</v>
      </c>
      <c r="B44" s="43">
        <f>+F25</f>
        <v>22753993.199999999</v>
      </c>
      <c r="D44" s="32"/>
      <c r="E44" s="32" t="s">
        <v>70</v>
      </c>
      <c r="F44" s="32"/>
      <c r="H44" s="32"/>
      <c r="I44" s="32" t="s">
        <v>71</v>
      </c>
      <c r="J44" s="32"/>
    </row>
    <row r="45" spans="1:10" x14ac:dyDescent="0.25">
      <c r="B45" s="36"/>
    </row>
    <row r="46" spans="1:10" x14ac:dyDescent="0.25">
      <c r="B46" s="36"/>
    </row>
  </sheetData>
  <mergeCells count="48">
    <mergeCell ref="A37:J37"/>
    <mergeCell ref="A38:J38"/>
    <mergeCell ref="A40:J40"/>
    <mergeCell ref="A36:J36"/>
    <mergeCell ref="A26:J26"/>
    <mergeCell ref="C27:D27"/>
    <mergeCell ref="E27:F27"/>
    <mergeCell ref="G27:H27"/>
    <mergeCell ref="I27:J27"/>
    <mergeCell ref="A30:J30"/>
    <mergeCell ref="A31:J31"/>
    <mergeCell ref="B32:J32"/>
    <mergeCell ref="B33:J33"/>
    <mergeCell ref="B34:J34"/>
    <mergeCell ref="B35:J35"/>
    <mergeCell ref="A25:B25"/>
    <mergeCell ref="C25:E25"/>
    <mergeCell ref="F25:H25"/>
    <mergeCell ref="I25:J25"/>
    <mergeCell ref="A17:J17"/>
    <mergeCell ref="B18:J18"/>
    <mergeCell ref="B19:J19"/>
    <mergeCell ref="B20:J20"/>
    <mergeCell ref="B21:J21"/>
    <mergeCell ref="A22:J22"/>
    <mergeCell ref="A23:J23"/>
    <mergeCell ref="A24:B24"/>
    <mergeCell ref="C24:E24"/>
    <mergeCell ref="F24:H24"/>
    <mergeCell ref="I24:J24"/>
    <mergeCell ref="C16:J16"/>
    <mergeCell ref="A5:J5"/>
    <mergeCell ref="A6:J6"/>
    <mergeCell ref="A7:J7"/>
    <mergeCell ref="B8:J8"/>
    <mergeCell ref="B9:J9"/>
    <mergeCell ref="B10:J10"/>
    <mergeCell ref="B11:J11"/>
    <mergeCell ref="B12:J12"/>
    <mergeCell ref="A13:J13"/>
    <mergeCell ref="C14:J14"/>
    <mergeCell ref="C15:J15"/>
    <mergeCell ref="A4:J4"/>
    <mergeCell ref="B1:J1"/>
    <mergeCell ref="B2:C2"/>
    <mergeCell ref="D2:H2"/>
    <mergeCell ref="B3:C3"/>
    <mergeCell ref="D3:H3"/>
  </mergeCells>
  <dataValidations count="15">
    <dataValidation allowBlank="1" sqref="A8" xr:uid="{00000000-0002-0000-0100-000000000000}"/>
    <dataValidation allowBlank="1" showInputMessage="1" prompt="Nombre del capítulo" sqref="B8:J10" xr:uid="{00000000-0002-0000-0100-000001000000}"/>
    <dataValidation allowBlank="1" showInputMessage="1" showErrorMessage="1" prompt="¿A quién va dirigido el programa?, ¿qué característica tiene esta población que requiere ser beneficiada?" sqref="B20:J20" xr:uid="{00000000-0002-0000-0100-000002000000}"/>
    <dataValidation allowBlank="1" showInputMessage="1" showErrorMessage="1" prompt="Nombre del producto" sqref="B32:J32" xr:uid="{00000000-0002-0000-0100-000003000000}"/>
    <dataValidation allowBlank="1" showInputMessage="1" showErrorMessage="1" prompt="1. Describir lo plasmado en el presupuesto_x000a_2. Describir lo alcanzado en términos financieros y de producción " sqref="B34:J34" xr:uid="{00000000-0002-0000-0100-000004000000}"/>
    <dataValidation allowBlank="1" showInputMessage="1" showErrorMessage="1" prompt="De existir desvío, explicar razones." sqref="B35:J35" xr:uid="{00000000-0002-0000-0100-000005000000}"/>
    <dataValidation allowBlank="1" showInputMessage="1" showErrorMessage="1" prompt="Oportunidades de mejora identificadas" sqref="A38:J39" xr:uid="{00000000-0002-0000-0100-000006000000}"/>
    <dataValidation allowBlank="1" showInputMessage="1" showErrorMessage="1" prompt="Presupuesto del programa" sqref="A25:C25 F25" xr:uid="{00000000-0002-0000-0100-000007000000}"/>
    <dataValidation allowBlank="1" showInputMessage="1" showErrorMessage="1" prompt="¿En qué consiste el programa?" sqref="B33:J33 B19:J19" xr:uid="{00000000-0002-0000-0100-000008000000}"/>
    <dataValidation allowBlank="1" showInputMessage="1" showErrorMessage="1" prompt="Nombre de cada producto" sqref="A28:A29" xr:uid="{00000000-0002-0000-0100-000009000000}"/>
    <dataValidation allowBlank="1" showInputMessage="1" showErrorMessage="1" prompt="Nombre del indicador" sqref="B28:B29" xr:uid="{00000000-0002-0000-0100-00000A000000}"/>
    <dataValidation allowBlank="1" showInputMessage="1" showErrorMessage="1" prompt="Meta anual del indicador" sqref="C28:C29 E28" xr:uid="{00000000-0002-0000-0100-00000B000000}"/>
    <dataValidation allowBlank="1" showInputMessage="1" showErrorMessage="1" prompt="Monto presupuestado para el producto" sqref="D28:D29 E29:F29 F28" xr:uid="{00000000-0002-0000-0100-00000C000000}"/>
    <dataValidation allowBlank="1" showInputMessage="1" showErrorMessage="1" prompt="Meta alcanzada en el trimestre" sqref="G28:G29" xr:uid="{00000000-0002-0000-0100-00000D000000}"/>
    <dataValidation allowBlank="1" showInputMessage="1" showErrorMessage="1" prompt="Monto ejecutado en el trimestre" sqref="H28" xr:uid="{00000000-0002-0000-0100-00000E000000}"/>
  </dataValidations>
  <printOptions horizontalCentered="1" verticalCentered="1"/>
  <pageMargins left="0.31496062992125984" right="0.31496062992125984" top="0.35433070866141736" bottom="0.35433070866141736" header="0.31496062992125984" footer="0.31496062992125984"/>
  <pageSetup scale="65" fitToWidth="0" orientation="portrait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23F7ED43D49CB40BF088741B792AD7D" ma:contentTypeVersion="15" ma:contentTypeDescription="Crear nuevo documento." ma:contentTypeScope="" ma:versionID="e7ed55b84dd915651d74acce466f6d17">
  <xsd:schema xmlns:xsd="http://www.w3.org/2001/XMLSchema" xmlns:xs="http://www.w3.org/2001/XMLSchema" xmlns:p="http://schemas.microsoft.com/office/2006/metadata/properties" xmlns:ns2="23875432-060c-4a96-bc33-cbf9aa818b47" xmlns:ns3="2ea96bed-ecf9-4008-9cf6-cb17032fa9cb" targetNamespace="http://schemas.microsoft.com/office/2006/metadata/properties" ma:root="true" ma:fieldsID="3c8649ccefd400326d9124af36b4bb2d" ns2:_="" ns3:_="">
    <xsd:import namespace="23875432-060c-4a96-bc33-cbf9aa818b47"/>
    <xsd:import namespace="2ea96bed-ecf9-4008-9cf6-cb17032fa9c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875432-060c-4a96-bc33-cbf9aa818b4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Etiquetas de imagen" ma:readOnly="false" ma:fieldId="{5cf76f15-5ced-4ddc-b409-7134ff3c332f}" ma:taxonomyMulti="true" ma:sspId="e823bbae-0475-4f77-a65a-b521ad4efa3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a96bed-ecf9-4008-9cf6-cb17032fa9cb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2064a4e1-a069-46f8-a04f-7fb70492f654}" ma:internalName="TaxCatchAll" ma:showField="CatchAllData" ma:web="2ea96bed-ecf9-4008-9cf6-cb17032fa9c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3875432-060c-4a96-bc33-cbf9aa818b47">
      <Terms xmlns="http://schemas.microsoft.com/office/infopath/2007/PartnerControls"/>
    </lcf76f155ced4ddcb4097134ff3c332f>
    <TaxCatchAll xmlns="2ea96bed-ecf9-4008-9cf6-cb17032fa9cb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C542CD1-5A36-435E-B798-68F9F6F00AA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3875432-060c-4a96-bc33-cbf9aa818b47"/>
    <ds:schemaRef ds:uri="2ea96bed-ecf9-4008-9cf6-cb17032fa9c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F61B1E0-2EDF-4049-9F48-0206C44F3965}">
  <ds:schemaRefs>
    <ds:schemaRef ds:uri="http://www.w3.org/XML/1998/namespace"/>
    <ds:schemaRef ds:uri="http://purl.org/dc/terms/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8fdcec02-6931-4a98-91b8-06ed95f64dcf"/>
    <ds:schemaRef ds:uri="3a059480-4c78-4270-91ea-ed5261213c16"/>
    <ds:schemaRef ds:uri="http://schemas.microsoft.com/office/2006/metadata/properties"/>
    <ds:schemaRef ds:uri="23875432-060c-4a96-bc33-cbf9aa818b47"/>
    <ds:schemaRef ds:uri="2ea96bed-ecf9-4008-9cf6-cb17032fa9cb"/>
  </ds:schemaRefs>
</ds:datastoreItem>
</file>

<file path=customXml/itemProps3.xml><?xml version="1.0" encoding="utf-8"?>
<ds:datastoreItem xmlns:ds="http://schemas.openxmlformats.org/officeDocument/2006/customXml" ds:itemID="{55AE24C0-EAC3-4761-A39B-500D8DEEEE9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8</vt:i4>
      </vt:variant>
    </vt:vector>
  </HeadingPairs>
  <TitlesOfParts>
    <vt:vector size="16" baseType="lpstr">
      <vt:lpstr>6816 </vt:lpstr>
      <vt:lpstr>6816</vt:lpstr>
      <vt:lpstr>6817</vt:lpstr>
      <vt:lpstr>6819</vt:lpstr>
      <vt:lpstr>7706</vt:lpstr>
      <vt:lpstr>7707</vt:lpstr>
      <vt:lpstr>7708</vt:lpstr>
      <vt:lpstr>7709</vt:lpstr>
      <vt:lpstr>'6816'!Área_de_impresión</vt:lpstr>
      <vt:lpstr>'6816 '!Área_de_impresión</vt:lpstr>
      <vt:lpstr>'6817'!Área_de_impresión</vt:lpstr>
      <vt:lpstr>'6819'!Área_de_impresión</vt:lpstr>
      <vt:lpstr>'7706'!Área_de_impresión</vt:lpstr>
      <vt:lpstr>'7707'!Área_de_impresión</vt:lpstr>
      <vt:lpstr>'7708'!Área_de_impresión</vt:lpstr>
      <vt:lpstr>'7709'!Área_de_impresión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Nicole Espaillat A.</dc:creator>
  <cp:keywords/>
  <dc:description/>
  <cp:lastModifiedBy>Marlin Lionice Chalas Mateo</cp:lastModifiedBy>
  <cp:revision/>
  <cp:lastPrinted>2025-04-15T13:31:32Z</cp:lastPrinted>
  <dcterms:created xsi:type="dcterms:W3CDTF">2021-03-22T15:50:10Z</dcterms:created>
  <dcterms:modified xsi:type="dcterms:W3CDTF">2026-01-20T16:08:28Z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0x010100D23F7ED43D49CB40BF088741B792AD7D</vt:lpwstr>
  </property>
  <property fmtid="{D5CDD505-2E9C-101B-9397-08002B2CF9AE}" pid="3" name="MediaServiceImageTags">
    <vt:lpwstr/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  <property fmtid="{D5CDD505-2E9C-101B-9397-08002B2CF9AE}" pid="7" name="Order">
    <vt:r8>710000</vt:r8>
  </property>
</Properties>
</file>