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drawings/drawing5.xml" ContentType="application/vnd.openxmlformats-officedocument.drawing+xml"/>
  <Override PartName="/xl/tables/table5.xml" ContentType="application/vnd.openxmlformats-officedocument.spreadsheetml.table+xml"/>
  <Override PartName="/xl/drawings/drawing6.xml" ContentType="application/vnd.openxmlformats-officedocument.drawing+xml"/>
  <Override PartName="/xl/tables/table6.xml" ContentType="application/vnd.openxmlformats-officedocument.spreadsheetml.table+xml"/>
  <Override PartName="/xl/drawings/drawing7.xml" ContentType="application/vnd.openxmlformats-officedocument.drawing+xml"/>
  <Override PartName="/xl/tables/table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memgobdo.sharepoint.com/sites/DirecciondePlanificacionyDesarrollo/Documentos compartidos/DPPP/Depto. PPP/2024/Informes de Monitoreos/PRIORIZADOS/T3/"/>
    </mc:Choice>
  </mc:AlternateContent>
  <xr:revisionPtr revIDLastSave="66" documentId="8_{506208B3-A80C-48E1-93EB-3DE99D1B1ADE}" xr6:coauthVersionLast="47" xr6:coauthVersionMax="47" xr10:uidLastSave="{17662196-0964-443B-804E-3D32588C7300}"/>
  <bookViews>
    <workbookView xWindow="-120" yWindow="-120" windowWidth="24240" windowHeight="13140" activeTab="4" xr2:uid="{00000000-000D-0000-FFFF-FFFF00000000}"/>
  </bookViews>
  <sheets>
    <sheet name="7706" sheetId="1" r:id="rId1"/>
    <sheet name="7707" sheetId="5" r:id="rId2"/>
    <sheet name="7708" sheetId="6" r:id="rId3"/>
    <sheet name="7709" sheetId="2" r:id="rId4"/>
    <sheet name="6816" sheetId="3" r:id="rId5"/>
    <sheet name="6817" sheetId="4" r:id="rId6"/>
    <sheet name="6819" sheetId="9" r:id="rId7"/>
  </sheets>
  <externalReferences>
    <externalReference r:id="rId8"/>
  </externalReferences>
  <definedNames>
    <definedName name="_xlnm.Print_Area" localSheetId="4">'6816'!$A$1:$J$45</definedName>
    <definedName name="_xlnm.Print_Area" localSheetId="6">'6819'!$A$1:$J$44</definedName>
    <definedName name="_xlnm.Print_Area" localSheetId="0">'7706'!$A$1:$J$44</definedName>
    <definedName name="_xlnm.Print_Area" localSheetId="2">'7708'!$A$1:$J$45</definedName>
    <definedName name="_xlnm.Print_Area" localSheetId="3">'7709'!$A$1:$J$45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5" i="2" l="1"/>
  <c r="C25" i="2"/>
  <c r="B44" i="3" l="1"/>
  <c r="B42" i="5"/>
  <c r="I25" i="5" l="1"/>
  <c r="I25" i="9"/>
  <c r="I25" i="4"/>
  <c r="I25" i="3"/>
  <c r="I25" i="2"/>
  <c r="I25" i="6"/>
  <c r="I25" i="1"/>
  <c r="J29" i="1"/>
  <c r="B44" i="9" l="1"/>
  <c r="B43" i="9"/>
  <c r="B42" i="9"/>
  <c r="B44" i="4"/>
  <c r="B43" i="4"/>
  <c r="B42" i="4"/>
  <c r="B43" i="3"/>
  <c r="B42" i="3"/>
  <c r="B42" i="2"/>
  <c r="B43" i="6"/>
  <c r="B43" i="1"/>
  <c r="B42" i="1"/>
  <c r="I29" i="5" l="1"/>
  <c r="I29" i="9"/>
  <c r="I29" i="1"/>
  <c r="J29" i="5"/>
  <c r="J29" i="2"/>
  <c r="J29" i="9" l="1"/>
  <c r="C16" i="9"/>
  <c r="C15" i="9"/>
  <c r="C14" i="9"/>
  <c r="J29" i="6" l="1"/>
  <c r="I29" i="6"/>
  <c r="J29" i="4"/>
  <c r="I29" i="4"/>
  <c r="J29" i="3"/>
  <c r="I29" i="3"/>
  <c r="I29" i="2"/>
  <c r="C15" i="6" l="1"/>
  <c r="C16" i="6" l="1"/>
  <c r="C14" i="6"/>
  <c r="C15" i="5" l="1"/>
  <c r="C14" i="5"/>
  <c r="C16" i="4" l="1"/>
  <c r="C15" i="4"/>
  <c r="C14" i="4"/>
  <c r="C16" i="3" l="1"/>
  <c r="C15" i="3"/>
  <c r="C14" i="3"/>
  <c r="C15" i="2" l="1"/>
  <c r="C14" i="2"/>
  <c r="C16" i="1" l="1"/>
  <c r="C15" i="1"/>
  <c r="C14" i="1"/>
</calcChain>
</file>

<file path=xl/sharedStrings.xml><?xml version="1.0" encoding="utf-8"?>
<sst xmlns="http://schemas.openxmlformats.org/spreadsheetml/2006/main" count="533" uniqueCount="139">
  <si>
    <t>Informe de Evaluación Trimestral de las Metas Físicas-Financieras</t>
  </si>
  <si>
    <t>Código</t>
  </si>
  <si>
    <t>Documento Relacionado</t>
  </si>
  <si>
    <t>Fecha Versión</t>
  </si>
  <si>
    <t>Versión</t>
  </si>
  <si>
    <t>DEC-FOR013</t>
  </si>
  <si>
    <t>I -Información Instituciónal</t>
  </si>
  <si>
    <t>I.I - Completar los datos requeridos sobre la institución</t>
  </si>
  <si>
    <t>Capítulo</t>
  </si>
  <si>
    <t>0222-MINISTERIO DE ENERGIA Y MINAS</t>
  </si>
  <si>
    <t>Subcapítulo</t>
  </si>
  <si>
    <t>01-MINISTERIO DE ENERGIA Y MINAS</t>
  </si>
  <si>
    <t>Unidad Ejecutora</t>
  </si>
  <si>
    <t>0001-MINISTERIO DE ENERGIA Y MINAS</t>
  </si>
  <si>
    <t>Misión</t>
  </si>
  <si>
    <t>Formular y administrar politicas para el aprovechamiento integral de los recursos energeticos y mineros de la Republica 
Dominicana, bajo criterios de transparencia y sostenibilidad ambiental.</t>
  </si>
  <si>
    <t>Visión</t>
  </si>
  <si>
    <t>II. Contribución a la Estrategia Nacional de Desarrollo</t>
  </si>
  <si>
    <t>Eje estratégico:</t>
  </si>
  <si>
    <t>Objetivo general:</t>
  </si>
  <si>
    <t>Objetivo(s) específico(s):</t>
  </si>
  <si>
    <t>3.5.6</t>
  </si>
  <si>
    <t>III. Información del Programa</t>
  </si>
  <si>
    <t>Nombre:</t>
  </si>
  <si>
    <t>Regulación, fiscalización y desarrollo de la minería metálica, no metálica y MAPE.</t>
  </si>
  <si>
    <t>Descripción:</t>
  </si>
  <si>
    <t>Personas fisicas y juridicas reciben resoluciones de otorgamiento de concesiones mineras.</t>
  </si>
  <si>
    <r>
      <t>Beneficiarios:</t>
    </r>
    <r>
      <rPr>
        <sz val="12"/>
        <color rgb="FF000000"/>
        <rFont val="Century Gothic"/>
        <family val="2"/>
      </rPr>
      <t xml:space="preserve"> </t>
    </r>
  </si>
  <si>
    <t>Personas fisicas y juridicas</t>
  </si>
  <si>
    <t>Resultado Asociado:</t>
  </si>
  <si>
    <r>
      <rPr>
        <sz val="11"/>
        <rFont val="Calibri"/>
        <family val="2"/>
        <scheme val="minor"/>
      </rPr>
      <t>Este programa esta vinculado al OD</t>
    </r>
    <r>
      <rPr>
        <i/>
        <sz val="11"/>
        <rFont val="Calibri"/>
        <family val="2"/>
        <scheme val="minor"/>
      </rPr>
      <t>S 8 "Trabajo Decente y crecimiento económico",</t>
    </r>
    <r>
      <rPr>
        <sz val="11"/>
        <rFont val="Calibri"/>
        <family val="2"/>
        <scheme val="minor"/>
      </rPr>
      <t xml:space="preserve"> y alineado al Objetivo Especifico 3.5.6. de la END correspondiente a </t>
    </r>
    <r>
      <rPr>
        <i/>
        <sz val="11"/>
        <rFont val="Calibri"/>
        <family val="2"/>
        <scheme val="minor"/>
      </rPr>
      <t>" Consolidar un entorno adecuado que incentive la inversion para el desarrollo sostenible del sector minero"</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</si>
  <si>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</si>
  <si>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</si>
  <si>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</si>
  <si>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</si>
  <si>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</si>
  <si>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</si>
  <si>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</si>
  <si>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t>
  </si>
  <si>
    <t>Programación Trimestral</t>
  </si>
  <si>
    <t>Ejecución Trimestral</t>
  </si>
  <si>
    <t>Avance</t>
  </si>
  <si>
    <t>Producto</t>
  </si>
  <si>
    <t>Indicador</t>
  </si>
  <si>
    <t>Física
(A)</t>
  </si>
  <si>
    <t>Financiera
(B)</t>
  </si>
  <si>
    <t>Física
(C)</t>
  </si>
  <si>
    <t>Financiera
(D)</t>
  </si>
  <si>
    <t>Física 
(E)</t>
  </si>
  <si>
    <t>Financiera 
 (F)</t>
  </si>
  <si>
    <t>Física 
(%)
 G=E/C</t>
  </si>
  <si>
    <t>Financiero 
(%) 
H=F/D</t>
  </si>
  <si>
    <t>7706-Personas fisicas y juridicas reciben autorizaciones para operaciones mineras según Ley 46-71.</t>
  </si>
  <si>
    <t>Cantidad de Resoluciones aprobadas.</t>
  </si>
  <si>
    <t>V. Análisis de los Logros y Desviaciones</t>
  </si>
  <si>
    <t>V.I - Información de Logros y Desviaciones por Producto</t>
  </si>
  <si>
    <t xml:space="preserve">Producto: </t>
  </si>
  <si>
    <t>7706-Personas fisicas y juridicas reciben autorizaciones para operaciones mineras según ley 46-71.</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</si>
  <si>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</si>
  <si>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</si>
  <si>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</si>
  <si>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</si>
  <si>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</si>
  <si>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[Registrar las oportunidades de mejora identificadas, como acciones puntuales, especificando las fechas de su realización.]</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</si>
  <si>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</si>
  <si>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Presupuesto aprobado  :</t>
  </si>
  <si>
    <t>Presupuesto modificado :</t>
  </si>
  <si>
    <t>Anabelle Reynoso Adolphus</t>
  </si>
  <si>
    <t>Devengado ejecutado :</t>
  </si>
  <si>
    <t>Directora de Planficación y Desarrollo</t>
  </si>
  <si>
    <t xml:space="preserve">3.2.1. </t>
  </si>
  <si>
    <t>Asegurar un suministro confiable de electricidad, a precios competitivos y en condiciones de sostenibilidad financiera y ambiental.</t>
  </si>
  <si>
    <t>Regulación y desarrollo energético</t>
  </si>
  <si>
    <t xml:space="preserve">Sensibilizar el uso racional de la energía en instituciones públicas y privadas. </t>
  </si>
  <si>
    <r>
      <rPr>
        <sz val="11"/>
        <color theme="1"/>
        <rFont val="Calibri"/>
        <family val="2"/>
        <scheme val="minor"/>
      </rPr>
      <t>Este programa esta vinculado al ODS 7, "</t>
    </r>
    <r>
      <rPr>
        <i/>
        <sz val="11"/>
        <color theme="1"/>
        <rFont val="Calibri"/>
        <family val="2"/>
        <scheme val="minor"/>
      </rPr>
      <t>Energia asequible y no contaminante", e</t>
    </r>
    <r>
      <rPr>
        <sz val="11"/>
        <color theme="1"/>
        <rFont val="Calibri"/>
        <family val="2"/>
        <scheme val="minor"/>
      </rPr>
      <t>l cual garantiza el acceso a: energía segura, sostenible y moderna, y a prestar atención a otras fuentes energéticas seguras y limpias</t>
    </r>
    <r>
      <rPr>
        <i/>
        <sz val="11"/>
        <color theme="1"/>
        <rFont val="Calibri"/>
        <family val="2"/>
        <scheme val="minor"/>
      </rPr>
      <t xml:space="preserve">, </t>
    </r>
    <r>
      <rPr>
        <sz val="11"/>
        <color theme="1"/>
        <rFont val="Calibri"/>
        <family val="2"/>
        <scheme val="minor"/>
      </rPr>
      <t xml:space="preserve">y al objetivo especifico de la END 3.2.1. que </t>
    </r>
    <r>
      <rPr>
        <i/>
        <sz val="11"/>
        <color theme="1"/>
        <rFont val="Calibri"/>
        <family val="2"/>
        <scheme val="minor"/>
      </rPr>
      <t xml:space="preserve">" Asegurar un suministro confiable de electricidad, a precios competitivos y en condiciones de sostenibilidad financiera y ambiental" </t>
    </r>
  </si>
  <si>
    <t>7707.-Comunidades rurales y urbanas reciben acciones para el desearrollo energetico.</t>
  </si>
  <si>
    <t>Número de zonas intervenidas y desarrolladas.</t>
  </si>
  <si>
    <t>7707.- Comunidades rurales y urbanas reciben acciones para el desarrollo energético.</t>
  </si>
  <si>
    <t xml:space="preserve">Electrificar a comunidades rurales y urbanas sin acceso a electricidad. </t>
  </si>
  <si>
    <t xml:space="preserve">Logros alcanzados: </t>
  </si>
  <si>
    <t>Total devengado :</t>
  </si>
  <si>
    <t>3.3.4</t>
  </si>
  <si>
    <t>Regulacion y desarrollo energetico</t>
  </si>
  <si>
    <t>Supervisar las instalaciones que utilicen fuentes radiactivas o equipos generadores de radiacio.</t>
  </si>
  <si>
    <r>
      <rPr>
        <sz val="11"/>
        <rFont val="Calibri"/>
        <family val="2"/>
        <scheme val="minor"/>
      </rPr>
      <t xml:space="preserve">Este programa esta vinculado al ODS 7, </t>
    </r>
    <r>
      <rPr>
        <i/>
        <sz val="11"/>
        <rFont val="Calibri"/>
        <family val="2"/>
        <scheme val="minor"/>
      </rPr>
      <t>"Energia asequible y no contaminante",</t>
    </r>
    <r>
      <rPr>
        <sz val="11"/>
        <rFont val="Calibri"/>
        <family val="2"/>
        <scheme val="minor"/>
      </rPr>
      <t xml:space="preserve"> el cual garantiza el acceso a: energía segura, sostenible y moderna, y a prestar atención a fuentes energéticas seguras y limpias, así como su promoción, y a la línea de acción 3.3.4.3. de la END correspondiente a </t>
    </r>
    <r>
      <rPr>
        <i/>
        <sz val="11"/>
        <rFont val="Calibri"/>
        <family val="2"/>
        <scheme val="minor"/>
      </rPr>
      <t>" Fomentar el desarrollo de las aplicaciones de la energía nuclear, en los campos de medicina, industria, medio ambiente.</t>
    </r>
  </si>
  <si>
    <t>7708-0002. Instituciones reciben regulación y desarrollo de la energía renovable, no renovable y nuclear.</t>
  </si>
  <si>
    <t>Instituciones supervisadas que utilicen radiación ionizante</t>
  </si>
  <si>
    <t>Supervisar las instalaciones que utilicen fuentes radiactivas o equipos generadores de radiación.</t>
  </si>
  <si>
    <t>3.2.2</t>
  </si>
  <si>
    <t>Desarrollar una estrategia integrada de exploración petrolera de corto, mediano y largo plazos, coherente y sostenida, que permita determinar la factibilidad de la explotación, incluyendo la plataforma marina y asegurando la sostenibilidad ambiental.</t>
  </si>
  <si>
    <t>Mejorar y actualizar la regulación en materia de exploración petrolera.</t>
  </si>
  <si>
    <t>Personas físicas y jurídicas</t>
  </si>
  <si>
    <t>7709-. Adquisición de nuevos datos de líneas sísmicas 2D de alta definición (5,000 kms.) en cuencas costa afuera en el sur y el norte del país.</t>
  </si>
  <si>
    <t xml:space="preserve">Reporte de datos de líneas sísmicas adquiridas. </t>
  </si>
  <si>
    <t xml:space="preserve">Incrementar la información la información de las cuencas sedimentarias con potencial de explotación de hidrocarburos. </t>
  </si>
  <si>
    <t xml:space="preserve">Regulación, fiscalización  y desarrollo de la minería metálica , no metálica y MAPE. </t>
  </si>
  <si>
    <t xml:space="preserve">Personas fisicas y/o jurídicas reciben fiscalizaciones a las concesiones de exploración y explotación minera. </t>
  </si>
  <si>
    <t xml:space="preserve">Este programa esta vinculado al ODS 15: "Vida de ecosistemas terrestre", ya que incentiva a una consciencia creciente entre las empresas de que deben actuar rápido, para demostrar que han incorporado la sostenibilidad como un modelo de negocio para evitar perder oportunidades comerciales y financieras.  </t>
  </si>
  <si>
    <t>6816/002.- Personas Fisicas y juridicas reciben auditorias de las investigaciones, exploraciones y fiscalizaciones mineras</t>
  </si>
  <si>
    <t xml:space="preserve">Número de auditorías realizadas </t>
  </si>
  <si>
    <t>6816/002.- Personas Fisicas y juridicas reciben fiscalizaciones de concesiones de exploraciones y explotaciones mineras.</t>
  </si>
  <si>
    <t>Personas fisicas y/o jurídicas reciben auditorias de las investigaciones, exploraciones y fiscalizaciones mineras</t>
  </si>
  <si>
    <t>Regulacion y desarrollo energético.</t>
  </si>
  <si>
    <t>Esta actividad consiste en inspecionar las ejecutorias de los planes de mantenimiento realizados a las infraestruturas energéticas.</t>
  </si>
  <si>
    <t>Personas fisicas y jurídicas</t>
  </si>
  <si>
    <t xml:space="preserve">Este programa esta vinculado al ODS 7, "Energia asequible y no contaminante" el cual garantiza el acceso a: energía, segura, sostenible y moderna, y a prestar atención a otras fuentes energéticas seguras y limpias. </t>
  </si>
  <si>
    <t>6817.- Empresas Públicas y privadas reciben fiscalizaciones de las infraestructuras energéticas</t>
  </si>
  <si>
    <t>Número de fiscalizaciones realizadas.</t>
  </si>
  <si>
    <t>6817.- Empresas públicas y privadas reciben fiscalizaciones de las infraestructuras energéticas.</t>
  </si>
  <si>
    <t>Se realizaran las fiscalizaciones a las infraestructuras  para validar el cumplimiento de las mismas.</t>
  </si>
  <si>
    <t>Educar sobre las diferentes formas de generación de energía a partir de fuentes renovables, en cumplimiento con las metas de eficiencia y ahorro energético.</t>
  </si>
  <si>
    <t>Cantidad de actividades educativas de sensibilización sobre las diferentes formas de generación de energía a partir de fuentes renovables</t>
  </si>
  <si>
    <t xml:space="preserve">Educar sobre las diferentes formas de generación de energía a partir de fuentes renovables, en cumplimiento con las metas de eficiencia y ahorro energético, usando como ejemplo las distintas estaciones temáticas del Parque Temático de Energía Renovable de la ciudad Juan Bosch.  </t>
  </si>
  <si>
    <t>Jesús Castillo</t>
  </si>
  <si>
    <t>Encargado Dpto. Contabilidad</t>
  </si>
  <si>
    <t>La desviación financiera se debe a que en el primer trimestre, se retrasaron diversos registros para el pago de contratos de construcción, extensión rehabilitación de redes eléctricas y cubicación. Por lo que en estre trimestre, se devengaron 56.8 millones de pesos dominicanos para materiales  y contratos de obras de la programación del primer trimestre.</t>
  </si>
  <si>
    <t>Durante el trimestre julio-septiembre se  realizaron tres (3) supervisiones de instituciones que utilizas radiaciones ionizantes.</t>
  </si>
  <si>
    <t>En el trimestre julio-septiembre 2024, se elaboró un  (1 ) informe de desarrollo de estudio geofísico para la adquisición, procesamiento e interpretación de líneas sísmicas 2D de alta definición costa afuera.</t>
  </si>
  <si>
    <t>Formular y administrar politicas para el aprovechamiento integral de los recursos energeticos y mineros de la República 
Dominicana, bajo criterios de transparencia y sostenibilidad ambiental.</t>
  </si>
  <si>
    <t>Ser una entidad de excelencia en la formulación y ejecución eficiente, responsable y transparente de políticas de desarrollo, para el 
integral y gestión sostenible de los recursos energéticos y mineros, en beneficios de las presentes y futuras generaciones de 
Dominicanos.</t>
  </si>
  <si>
    <t>Durante el trimestre julio-septiembre 2024, se aprobaron tres (3) solicitudes de otorgamiento.</t>
  </si>
  <si>
    <t>En el avance fisico, se presenta una desviación de 200%, ya que las resoluciones son elaboradas y aprobadas, según solicitud del ciudadano. En cuanto al avance financiero, la desviación del 8.70% se debe a que se presentan procesos que fueron devengados a principios del cuarto trimestre, correspondiente a los libramientos número 5510 y 5660.</t>
  </si>
  <si>
    <t>En el trimestre julio-septiembre, se cumplieron con las visitas de levantamiento , supervisión y cubicación de los proyectos en ejecución para la rehabilitacion y electrificacion de redes en las comunidades rurales sin acceso a electricidad.</t>
  </si>
  <si>
    <t xml:space="preserve">Durante el período  julio-septiembre 2024, se realizaron un total de trece (13) informes de fiscalizaciones mineras aplicando el Protocólo diseñado para la finalidad.
</t>
  </si>
  <si>
    <t>Directora de Planificación y Desarrollo</t>
  </si>
  <si>
    <t>I -Información Institucional</t>
  </si>
  <si>
    <t>Formular y administrar políticas para el aprovechamiento integral de los recursos energéticos y mineros de la Republica 
Dominicana, bajo criterios de transparencia y sostenibilidad ambiental.</t>
  </si>
  <si>
    <t>Regulación y desarrollo energético.</t>
  </si>
  <si>
    <t xml:space="preserve">Este programa esta vinculado al ODS 7, "Energía asequible y no contaminante", el cual garantiza el acceso a: energía segura, sostenible y moderna, y a prestar atención a fuentes energéticas seguras y limpias, así como su promoción. </t>
  </si>
  <si>
    <t>6819.- Personas Físicas y jurídicas  reciben formación para el uso, desarrollo y ahorro de la energía.</t>
  </si>
  <si>
    <t>Durante el periodo julio-septiembre 2024, se realizaron quince  (15) fiscalizaciones, que incluye informes de las evaluaciones.</t>
  </si>
  <si>
    <t>La desviación financiera de 74.94%, se debe a que se tenia contemplado el desarrollo de unas jornadas para presentar los resultados de unas consultorias, sin embargo, las consultorias no han podido ser contratadas, ya que no se presentaron oferentes para el desarrollo del mismo.</t>
  </si>
  <si>
    <t>Durante el trimestre julio-septiembre,  se logró realizar  diecisiete  (17) talleres a  centros educativos y entidades publicas.</t>
  </si>
  <si>
    <t>La programación física supera el 70%, ya que se recibieron solicitudes de capacitaciones de otras instituciones que no se tenia programado, resaltando que varias de estas fueron online por lo que no se requirio presupuesto para el desarrollo de los mismos. La desviación financiera se debe a que se tenia contemplado ejecutarse un proceso de readecuación del Parque Temático, espacio utilizado para realizar jornadas y actividades, así como la ejecución del proyecto de Cocinas Limpias, sin embargo, ambos procesos han sido reprogramados.</t>
  </si>
  <si>
    <t xml:space="preserve">Se presenta un desvio fisico de 13.33% ya que las visitas se realizan a solicitud y/o programación de la Dirección General de Minas (DGM), donde no siempre el MEM es notificado o puede participar por diversas variables. Se tenia proyectado en el tercer y/o cuarto trimestre, la ejecución restante de la cubicación del contrato No. CO-0000907-2024 correspondiente a reconstrucción y remodelación de la unidad de sostenibilidad ambiental minera, en la provincia Sánchez Ramírez, sin embargo, no pudo ser ejecutado. Adicionalmente, el proceso de la contratación de la consultoría internacional para la revisión del estudio de factibilidad de la nueva presa de cola Barrick Pueblo Viejo, está actualmente en su fase inicial, solo se ha completado una manifestación de interés nacional, es por lo que no se ha ejecutado el presupuesto asignado a este producto  </t>
  </si>
  <si>
    <t>Regulación y desarrollo de hidrocarburos</t>
  </si>
  <si>
    <r>
      <t>Este programa esta vinculado a la Línea de Acción 3.2.2.1 de la END 2030: "</t>
    </r>
    <r>
      <rPr>
        <sz val="11"/>
        <color theme="1"/>
        <rFont val="Calibri"/>
        <family val="2"/>
        <scheme val="minor"/>
      </rPr>
      <t>Desarrollar una estrategia integrada de exploración petrolera de corto, mediano y largo plazo, coherente y sostenible, que permita determinar la factibilidad de la explotación, incluyendo la plataforma marina y asegurando la sostenibilidad ambiental",</t>
    </r>
    <r>
      <rPr>
        <i/>
        <sz val="11"/>
        <color theme="1"/>
        <rFont val="Calibri"/>
        <family val="2"/>
        <scheme val="minor"/>
      </rPr>
      <t xml:space="preserve"> y además al ODS 7, "Energía asequible y no contaminante" el cual garantiza el acceso a: energía, segura, sostenible y moderna, y a prestar atención a otras fuentes energéticas seguras y limpias. </t>
    </r>
  </si>
  <si>
    <t>7709  Estado Dominicano recibe nueva data sísmica para incrementar el potencial hidrocarburifero en el país</t>
  </si>
  <si>
    <t>La desviación fisica y financiera del 11.95% se debe a que la contratación de la empresa RPS fue pospuesta, ya que la limitante para obtener el RPE aún se mantiene, es por esta razón que la programación física no fue cumplida , sin embargo, el presupuesto fue ejecutado para pagar una adenda con la finalidad de extender el alcance del estudio geoquímico en cuencas sedimentarias terrestres y lugares con emanaciones naturales, realizado por la empresa Geolog, es importante destacar, que este producto impacta al mismo programa.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</si>
</sst>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dd/mm/yyyy;@"/>
    <numFmt numFmtId="165" formatCode="[$-10409]#,##0;\-#,##0"/>
    <numFmt numFmtId="166" formatCode="[$-10409]#,##0.00;\-#,##0.00"/>
    <numFmt numFmtId="167" formatCode="[$-10409]0.00%"/>
  </numFmts>
  <fonts count="31"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sz val="9"/>
      <name val="Calibri"/>
      <family val="2"/>
      <scheme val="minor"/>
    </font>
    <font>
      <b/>
      <sz val="11"/>
      <color theme="1"/>
      <name val="Calibri"/>
      <family val="2"/>
    </font>
    <font>
      <i/>
      <sz val="11"/>
      <name val="Calibri"/>
      <family val="2"/>
      <scheme val="minor"/>
    </font>
    <font>
      <i/>
      <sz val="11"/>
      <color rgb="FFFF0000"/>
      <name val="Calibri"/>
      <family val="2"/>
      <scheme val="minor"/>
    </font>
    <font>
      <sz val="11"/>
      <name val="Calibri"/>
      <family val="2"/>
      <scheme val="minor"/>
    </font>
    <font>
      <i/>
      <sz val="11"/>
      <color rgb="FF000000"/>
      <name val="Calibri"/>
      <family val="2"/>
      <scheme val="minor"/>
    </font>
    <font>
      <sz val="11"/>
      <color rgb="FFFF0000"/>
      <name val="Calibri"/>
      <family val="2"/>
      <scheme val="minor"/>
    </font>
    <font>
      <sz val="14"/>
      <color rgb="FFFF0000"/>
      <name val="Calibri"/>
      <family val="2"/>
      <scheme val="minor"/>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40">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style="thin">
        <color rgb="FFA6A6A6"/>
      </left>
      <right style="thin">
        <color rgb="FFA6A6A6"/>
      </right>
      <top style="thin">
        <color rgb="FFA6A6A6"/>
      </top>
      <bottom style="thin">
        <color rgb="FFA6A6A6"/>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43">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10" fillId="0" borderId="19" xfId="0" applyFont="1" applyBorder="1" applyAlignment="1" applyProtection="1">
      <alignment horizontal="center" vertical="center" wrapText="1"/>
      <protection locked="0"/>
    </xf>
    <xf numFmtId="0" fontId="9" fillId="0" borderId="17" xfId="0" applyFont="1" applyBorder="1" applyAlignment="1">
      <alignment vertical="center" wrapText="1"/>
    </xf>
    <xf numFmtId="0" fontId="15" fillId="8" borderId="30" xfId="0" applyFont="1" applyFill="1" applyBorder="1" applyAlignment="1">
      <alignment horizontal="center" vertical="center" wrapText="1" readingOrder="1"/>
    </xf>
    <xf numFmtId="0" fontId="15" fillId="8" borderId="31" xfId="0" applyFont="1" applyFill="1" applyBorder="1" applyAlignment="1">
      <alignment horizontal="center" vertical="center" wrapText="1" readingOrder="1"/>
    </xf>
    <xf numFmtId="0" fontId="15" fillId="8" borderId="32" xfId="0" applyFont="1" applyFill="1" applyBorder="1" applyAlignment="1">
      <alignment horizontal="center" vertical="center" wrapText="1" readingOrder="1"/>
    </xf>
    <xf numFmtId="165" fontId="16" fillId="0" borderId="28" xfId="0" applyNumberFormat="1" applyFont="1" applyBorder="1" applyAlignment="1" applyProtection="1">
      <alignment horizontal="center" vertical="center" wrapText="1" readingOrder="1"/>
      <protection locked="0"/>
    </xf>
    <xf numFmtId="166" fontId="16" fillId="0" borderId="28" xfId="0" applyNumberFormat="1" applyFont="1" applyBorder="1" applyAlignment="1" applyProtection="1">
      <alignment horizontal="center" vertical="center" wrapText="1" readingOrder="1"/>
      <protection locked="0"/>
    </xf>
    <xf numFmtId="165" fontId="16" fillId="0" borderId="28" xfId="0" applyNumberFormat="1" applyFont="1" applyBorder="1" applyAlignment="1" applyProtection="1">
      <alignment horizontal="center" vertical="center" wrapText="1"/>
      <protection locked="0"/>
    </xf>
    <xf numFmtId="10" fontId="16" fillId="7" borderId="28" xfId="2" applyNumberFormat="1" applyFont="1" applyFill="1" applyBorder="1" applyAlignment="1" applyProtection="1">
      <alignment horizontal="center" vertical="center" wrapText="1" readingOrder="1"/>
      <protection locked="0"/>
    </xf>
    <xf numFmtId="167" fontId="16" fillId="7" borderId="25" xfId="0" applyNumberFormat="1" applyFont="1" applyFill="1" applyBorder="1" applyAlignment="1" applyProtection="1">
      <alignment horizontal="center" vertical="center" wrapText="1" readingOrder="1"/>
      <protection locked="0"/>
    </xf>
    <xf numFmtId="0" fontId="16" fillId="0" borderId="33" xfId="0" applyFont="1" applyBorder="1" applyAlignment="1" applyProtection="1">
      <alignment vertical="top" wrapText="1"/>
      <protection locked="0"/>
    </xf>
    <xf numFmtId="0" fontId="16" fillId="0" borderId="34" xfId="0" applyFont="1" applyBorder="1" applyAlignment="1" applyProtection="1">
      <alignment vertical="top" wrapText="1"/>
      <protection locked="0"/>
    </xf>
    <xf numFmtId="165" fontId="16" fillId="0" borderId="34" xfId="0" applyNumberFormat="1" applyFont="1" applyBorder="1" applyAlignment="1" applyProtection="1">
      <alignment horizontal="center" vertical="center" wrapText="1" readingOrder="1"/>
      <protection locked="0"/>
    </xf>
    <xf numFmtId="166" fontId="16" fillId="0" borderId="34" xfId="0" applyNumberFormat="1" applyFont="1" applyBorder="1" applyAlignment="1" applyProtection="1">
      <alignment horizontal="center" vertical="center" wrapText="1" readingOrder="1"/>
      <protection locked="0"/>
    </xf>
    <xf numFmtId="165" fontId="16" fillId="0" borderId="34" xfId="0" applyNumberFormat="1" applyFont="1" applyBorder="1" applyAlignment="1" applyProtection="1">
      <alignment horizontal="center" vertical="center" wrapText="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1" fillId="0" borderId="0" xfId="0" applyFont="1" applyAlignment="1" applyProtection="1">
      <alignment horizontal="left" vertical="center" wrapText="1"/>
      <protection locked="0"/>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13" fillId="0" borderId="22" xfId="0" applyFont="1" applyBorder="1" applyProtection="1">
      <protection locked="0"/>
    </xf>
    <xf numFmtId="0" fontId="16" fillId="0" borderId="24" xfId="0" applyFont="1" applyBorder="1" applyAlignment="1" applyProtection="1">
      <alignment vertical="top" wrapText="1"/>
      <protection locked="0"/>
    </xf>
    <xf numFmtId="0" fontId="16" fillId="0" borderId="28" xfId="0" applyFont="1" applyBorder="1" applyAlignment="1" applyProtection="1">
      <alignment vertical="top" wrapText="1"/>
      <protection locked="0"/>
    </xf>
    <xf numFmtId="166" fontId="16" fillId="9" borderId="28" xfId="0" applyNumberFormat="1" applyFont="1" applyFill="1" applyBorder="1" applyAlignment="1" applyProtection="1">
      <alignment horizontal="center" vertical="center" wrapText="1" readingOrder="1"/>
      <protection locked="0"/>
    </xf>
    <xf numFmtId="10" fontId="16" fillId="0" borderId="28" xfId="2" applyNumberFormat="1" applyFont="1" applyFill="1" applyBorder="1" applyAlignment="1" applyProtection="1">
      <alignment horizontal="center" vertical="center" wrapText="1" readingOrder="1"/>
      <protection locked="0"/>
    </xf>
    <xf numFmtId="167" fontId="16" fillId="0" borderId="25" xfId="0" applyNumberFormat="1" applyFont="1" applyBorder="1" applyAlignment="1" applyProtection="1">
      <alignment horizontal="center" vertical="center" wrapText="1" readingOrder="1"/>
      <protection locked="0"/>
    </xf>
    <xf numFmtId="0" fontId="21" fillId="0" borderId="0" xfId="0" applyFont="1" applyAlignment="1" applyProtection="1">
      <alignment vertical="center" shrinkToFit="1"/>
      <protection locked="0"/>
    </xf>
    <xf numFmtId="0" fontId="10" fillId="0" borderId="19" xfId="0" applyFont="1" applyBorder="1" applyAlignment="1">
      <alignment horizontal="center" vertical="center" wrapText="1"/>
    </xf>
    <xf numFmtId="0" fontId="10" fillId="0" borderId="19" xfId="0" applyFont="1" applyBorder="1" applyAlignment="1">
      <alignment horizontal="center" vertical="center"/>
    </xf>
    <xf numFmtId="0" fontId="11" fillId="0" borderId="0" xfId="0" applyFont="1" applyAlignment="1" applyProtection="1">
      <alignment horizontal="center"/>
      <protection locked="0"/>
    </xf>
    <xf numFmtId="0" fontId="13" fillId="0" borderId="0" xfId="0" applyFont="1" applyAlignment="1" applyProtection="1">
      <alignment horizontal="center"/>
      <protection locked="0"/>
    </xf>
    <xf numFmtId="0" fontId="11" fillId="0" borderId="36" xfId="0" applyFont="1" applyBorder="1" applyProtection="1">
      <protection locked="0"/>
    </xf>
    <xf numFmtId="0" fontId="16" fillId="0" borderId="24" xfId="0" applyFont="1" applyBorder="1" applyAlignment="1" applyProtection="1">
      <alignment vertical="center" wrapText="1"/>
      <protection locked="0"/>
    </xf>
    <xf numFmtId="0" fontId="16" fillId="0" borderId="28" xfId="0" applyFont="1" applyBorder="1" applyAlignment="1" applyProtection="1">
      <alignment vertical="center" wrapText="1"/>
      <protection locked="0"/>
    </xf>
    <xf numFmtId="4" fontId="23" fillId="9" borderId="39" xfId="0" applyNumberFormat="1" applyFont="1" applyFill="1" applyBorder="1" applyAlignment="1" applyProtection="1">
      <alignment horizontal="center" vertical="center" wrapText="1" readingOrder="1"/>
      <protection locked="0"/>
    </xf>
    <xf numFmtId="0" fontId="11" fillId="0" borderId="0" xfId="0" applyFont="1" applyAlignment="1" applyProtection="1">
      <alignment vertical="top"/>
      <protection locked="0"/>
    </xf>
    <xf numFmtId="0" fontId="11" fillId="9" borderId="0" xfId="0" applyFont="1" applyFill="1" applyProtection="1">
      <protection locked="0"/>
    </xf>
    <xf numFmtId="0" fontId="16" fillId="9" borderId="24" xfId="0" applyFont="1" applyFill="1" applyBorder="1" applyAlignment="1" applyProtection="1">
      <alignment vertical="top" wrapText="1"/>
      <protection locked="0"/>
    </xf>
    <xf numFmtId="0" fontId="16" fillId="9" borderId="28" xfId="0" applyFont="1" applyFill="1" applyBorder="1" applyAlignment="1" applyProtection="1">
      <alignment vertical="top" wrapText="1"/>
      <protection locked="0"/>
    </xf>
    <xf numFmtId="165" fontId="16" fillId="9" borderId="28" xfId="0" applyNumberFormat="1" applyFont="1" applyFill="1" applyBorder="1" applyAlignment="1" applyProtection="1">
      <alignment horizontal="center" vertical="center" wrapText="1" readingOrder="1"/>
      <protection locked="0"/>
    </xf>
    <xf numFmtId="165" fontId="16" fillId="9" borderId="28" xfId="0" applyNumberFormat="1" applyFont="1" applyFill="1" applyBorder="1" applyAlignment="1" applyProtection="1">
      <alignment horizontal="center" vertical="center" wrapText="1"/>
      <protection locked="0"/>
    </xf>
    <xf numFmtId="0" fontId="14" fillId="0" borderId="17" xfId="0" applyFont="1" applyBorder="1" applyAlignment="1" applyProtection="1">
      <alignment vertical="center" wrapText="1"/>
      <protection locked="0"/>
    </xf>
    <xf numFmtId="4" fontId="13" fillId="9" borderId="22" xfId="0" applyNumberFormat="1" applyFont="1" applyFill="1" applyBorder="1" applyProtection="1">
      <protection locked="0"/>
    </xf>
    <xf numFmtId="4" fontId="24" fillId="9" borderId="22" xfId="0" applyNumberFormat="1" applyFont="1" applyFill="1" applyBorder="1" applyProtection="1">
      <protection locked="0"/>
    </xf>
    <xf numFmtId="0" fontId="29" fillId="0" borderId="0" xfId="0" applyFont="1"/>
    <xf numFmtId="0" fontId="30" fillId="0" borderId="0" xfId="0" applyFont="1"/>
    <xf numFmtId="166" fontId="0" fillId="0" borderId="0" xfId="0" applyNumberFormat="1"/>
    <xf numFmtId="167" fontId="0" fillId="0" borderId="0" xfId="0" applyNumberFormat="1"/>
    <xf numFmtId="10" fontId="0" fillId="0" borderId="0" xfId="0" applyNumberFormat="1"/>
    <xf numFmtId="166" fontId="11" fillId="0" borderId="0" xfId="0" applyNumberFormat="1" applyFont="1" applyProtection="1">
      <protection locked="0"/>
    </xf>
    <xf numFmtId="43" fontId="0" fillId="0" borderId="0" xfId="1" applyFont="1"/>
    <xf numFmtId="49" fontId="20" fillId="0" borderId="19" xfId="0" quotePrefix="1" applyNumberFormat="1" applyFont="1" applyBorder="1" applyAlignment="1" applyProtection="1">
      <alignment horizontal="left" vertical="center" wrapText="1"/>
      <protection locked="0"/>
    </xf>
    <xf numFmtId="49" fontId="20" fillId="0" borderId="20" xfId="0" quotePrefix="1" applyNumberFormat="1" applyFont="1" applyBorder="1" applyAlignment="1" applyProtection="1">
      <alignment horizontal="left" vertical="center" wrapText="1"/>
      <protection locked="0"/>
    </xf>
    <xf numFmtId="49" fontId="20" fillId="0" borderId="21" xfId="0" quotePrefix="1" applyNumberFormat="1" applyFont="1" applyBorder="1" applyAlignment="1" applyProtection="1">
      <alignment horizontal="left" vertical="center" wrapText="1"/>
      <protection locked="0"/>
    </xf>
    <xf numFmtId="0" fontId="21" fillId="0" borderId="0" xfId="0" applyFont="1" applyAlignment="1" applyProtection="1">
      <alignment vertical="center" wrapText="1"/>
      <protection locked="0"/>
    </xf>
    <xf numFmtId="0" fontId="21" fillId="0" borderId="0" xfId="0" applyFont="1" applyAlignment="1" applyProtection="1">
      <alignment vertical="center"/>
      <protection locked="0"/>
    </xf>
    <xf numFmtId="0" fontId="21" fillId="0" borderId="18" xfId="0" applyFont="1" applyBorder="1" applyAlignment="1" applyProtection="1">
      <alignment vertical="center"/>
      <protection locked="0"/>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10" fillId="0" borderId="22" xfId="0" applyFont="1" applyBorder="1" applyAlignment="1">
      <alignment horizontal="center"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21" fillId="0" borderId="0" xfId="0" applyFont="1" applyAlignment="1" applyProtection="1">
      <alignment horizontal="left" vertical="center" wrapText="1"/>
      <protection locked="0"/>
    </xf>
    <xf numFmtId="0" fontId="21" fillId="0" borderId="18" xfId="0" applyFont="1" applyBorder="1" applyAlignment="1" applyProtection="1">
      <alignment horizontal="left" vertical="center" wrapText="1"/>
      <protection locked="0"/>
    </xf>
    <xf numFmtId="0" fontId="25" fillId="9" borderId="0" xfId="0" applyFont="1" applyFill="1" applyAlignment="1" applyProtection="1">
      <alignment horizontal="left" vertical="center" wrapText="1"/>
      <protection locked="0"/>
    </xf>
    <xf numFmtId="0" fontId="25" fillId="9" borderId="18" xfId="0" applyFont="1" applyFill="1" applyBorder="1" applyAlignment="1" applyProtection="1">
      <alignment horizontal="left" vertical="center" wrapText="1"/>
      <protection locked="0"/>
    </xf>
    <xf numFmtId="39" fontId="11" fillId="9" borderId="27" xfId="1" applyNumberFormat="1" applyFont="1" applyFill="1" applyBorder="1" applyAlignment="1" applyProtection="1">
      <alignment horizontal="center" vertical="center" wrapText="1" readingOrder="1"/>
      <protection locked="0"/>
    </xf>
    <xf numFmtId="39" fontId="11" fillId="9" borderId="28" xfId="1" applyNumberFormat="1" applyFont="1" applyFill="1" applyBorder="1" applyAlignment="1" applyProtection="1">
      <alignment horizontal="center" vertical="center" wrapText="1" readingOrder="1"/>
      <protection locked="0"/>
    </xf>
    <xf numFmtId="10" fontId="11" fillId="7" borderId="28" xfId="2" applyNumberFormat="1" applyFont="1" applyFill="1" applyBorder="1" applyAlignment="1" applyProtection="1">
      <alignment horizontal="center" vertical="center" wrapText="1" readingOrder="1"/>
    </xf>
    <xf numFmtId="10" fontId="11" fillId="7" borderId="29" xfId="2" applyNumberFormat="1" applyFont="1" applyFill="1" applyBorder="1" applyAlignment="1" applyProtection="1">
      <alignment horizontal="center" vertical="center" wrapText="1" readingOrder="1"/>
    </xf>
    <xf numFmtId="0" fontId="14"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39" fontId="11" fillId="9" borderId="25" xfId="1" applyNumberFormat="1" applyFont="1" applyFill="1" applyBorder="1" applyAlignment="1" applyProtection="1">
      <alignment horizontal="center" vertical="center" wrapText="1" readingOrder="1"/>
      <protection locked="0"/>
    </xf>
    <xf numFmtId="39" fontId="11" fillId="9" borderId="38" xfId="1" applyNumberFormat="1" applyFont="1" applyFill="1" applyBorder="1" applyAlignment="1" applyProtection="1">
      <alignment horizontal="center" vertical="center" wrapText="1" readingOrder="1"/>
      <protection locked="0"/>
    </xf>
    <xf numFmtId="39" fontId="11" fillId="9" borderId="24" xfId="1" applyNumberFormat="1" applyFont="1" applyFill="1" applyBorder="1" applyAlignment="1" applyProtection="1">
      <alignment horizontal="center" vertical="center" wrapText="1" readingOrder="1"/>
      <protection locked="0"/>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25" xfId="0" applyFont="1" applyFill="1" applyBorder="1" applyAlignment="1">
      <alignment horizontal="center" vertical="center" wrapText="1" readingOrder="1"/>
    </xf>
    <xf numFmtId="0" fontId="13" fillId="6" borderId="26" xfId="0" applyFont="1" applyFill="1" applyBorder="1" applyAlignment="1">
      <alignment horizontal="center" vertical="center" wrapText="1" readingOrder="1"/>
    </xf>
    <xf numFmtId="0" fontId="13" fillId="6" borderId="38" xfId="0" applyFont="1" applyFill="1" applyBorder="1" applyAlignment="1">
      <alignment horizontal="center" vertical="center" wrapText="1" readingOrder="1"/>
    </xf>
    <xf numFmtId="0" fontId="25" fillId="0" borderId="0" xfId="0" applyFont="1" applyAlignment="1" applyProtection="1">
      <alignment horizontal="left" vertical="center" wrapText="1"/>
      <protection locked="0"/>
    </xf>
    <xf numFmtId="0" fontId="25" fillId="0" borderId="18" xfId="0" applyFont="1" applyBorder="1" applyAlignment="1" applyProtection="1">
      <alignment horizontal="left" vertical="center" wrapText="1"/>
      <protection locked="0"/>
    </xf>
    <xf numFmtId="0" fontId="13" fillId="0" borderId="0" xfId="0" applyFont="1" applyAlignment="1" applyProtection="1">
      <alignment horizontal="center"/>
      <protection locked="0"/>
    </xf>
    <xf numFmtId="0" fontId="11" fillId="0" borderId="0" xfId="0" applyFont="1" applyAlignment="1" applyProtection="1">
      <alignment horizontal="center"/>
      <protection locked="0"/>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1" fillId="0" borderId="35" xfId="0" applyFont="1" applyBorder="1" applyAlignment="1" applyProtection="1">
      <alignment horizontal="left" vertical="center" wrapText="1"/>
      <protection locked="0"/>
    </xf>
    <xf numFmtId="0" fontId="21" fillId="0" borderId="36" xfId="0" applyFont="1" applyBorder="1" applyAlignment="1" applyProtection="1">
      <alignment horizontal="left" vertical="center" wrapText="1"/>
      <protection locked="0"/>
    </xf>
    <xf numFmtId="0" fontId="21" fillId="0" borderId="37" xfId="0" applyFont="1" applyBorder="1" applyAlignment="1" applyProtection="1">
      <alignment horizontal="left" vertical="center" wrapText="1"/>
      <protection locked="0"/>
    </xf>
    <xf numFmtId="0" fontId="18" fillId="0" borderId="0" xfId="0" applyFont="1" applyAlignment="1">
      <alignment horizontal="left" vertical="center" wrapText="1"/>
    </xf>
    <xf numFmtId="0" fontId="2" fillId="0" borderId="0" xfId="0" applyFont="1" applyAlignment="1" applyProtection="1">
      <alignment horizontal="left" vertical="center" wrapText="1"/>
      <protection locked="0"/>
    </xf>
    <xf numFmtId="0" fontId="2" fillId="0" borderId="18" xfId="0" applyFont="1" applyBorder="1" applyAlignment="1" applyProtection="1">
      <alignment horizontal="left" vertical="center" wrapText="1"/>
      <protection locked="0"/>
    </xf>
    <xf numFmtId="0" fontId="21" fillId="0" borderId="0" xfId="0" applyFont="1" applyAlignment="1" applyProtection="1">
      <alignment horizontal="left" vertical="center"/>
      <protection locked="0"/>
    </xf>
    <xf numFmtId="0" fontId="21" fillId="0" borderId="18" xfId="0" applyFont="1" applyBorder="1" applyAlignment="1" applyProtection="1">
      <alignment horizontal="left" vertical="center"/>
      <protection locked="0"/>
    </xf>
    <xf numFmtId="0" fontId="28" fillId="0" borderId="0" xfId="0" applyFont="1" applyAlignment="1" applyProtection="1">
      <alignment horizontal="left" vertical="center" wrapText="1"/>
      <protection locked="0"/>
    </xf>
    <xf numFmtId="0" fontId="28" fillId="0" borderId="18" xfId="0" applyFont="1" applyBorder="1" applyAlignment="1" applyProtection="1">
      <alignment horizontal="left" vertical="center" wrapText="1"/>
      <protection locked="0"/>
    </xf>
    <xf numFmtId="0" fontId="21" fillId="9" borderId="0" xfId="0" applyFont="1" applyFill="1" applyAlignment="1" applyProtection="1">
      <alignment horizontal="left" vertical="center" wrapText="1"/>
      <protection locked="0"/>
    </xf>
    <xf numFmtId="0" fontId="21" fillId="9" borderId="18" xfId="0" applyFont="1" applyFill="1" applyBorder="1" applyAlignment="1" applyProtection="1">
      <alignment horizontal="left" vertical="center" wrapText="1"/>
      <protection locked="0"/>
    </xf>
    <xf numFmtId="0" fontId="26" fillId="9" borderId="0" xfId="0" applyFont="1" applyFill="1" applyAlignment="1" applyProtection="1">
      <alignment horizontal="left" vertical="center" wrapText="1"/>
      <protection locked="0"/>
    </xf>
    <xf numFmtId="0" fontId="26" fillId="9" borderId="18" xfId="0" applyFont="1" applyFill="1" applyBorder="1" applyAlignment="1" applyProtection="1">
      <alignment horizontal="left" vertical="center" wrapText="1"/>
      <protection locked="0"/>
    </xf>
    <xf numFmtId="0" fontId="21" fillId="0" borderId="0" xfId="0" applyFont="1" applyAlignment="1" applyProtection="1">
      <alignment horizontal="left" vertical="center" wrapText="1" shrinkToFit="1"/>
      <protection locked="0"/>
    </xf>
    <xf numFmtId="0" fontId="21" fillId="0" borderId="0" xfId="0" applyFont="1" applyAlignment="1" applyProtection="1">
      <alignment horizontal="justify" vertical="center" wrapText="1"/>
      <protection locked="0"/>
    </xf>
    <xf numFmtId="0" fontId="21" fillId="0" borderId="0" xfId="0" applyFont="1" applyAlignment="1" applyProtection="1">
      <alignment horizontal="justify" vertical="center"/>
      <protection locked="0"/>
    </xf>
    <xf numFmtId="0" fontId="21" fillId="0" borderId="18" xfId="0" applyFont="1" applyBorder="1" applyAlignment="1" applyProtection="1">
      <alignment horizontal="justify" vertical="center"/>
      <protection locked="0"/>
    </xf>
    <xf numFmtId="0" fontId="10" fillId="0" borderId="22" xfId="0" applyFont="1" applyBorder="1" applyAlignment="1">
      <alignment horizontal="justify" vertical="center" wrapText="1"/>
    </xf>
    <xf numFmtId="0" fontId="21" fillId="0" borderId="18" xfId="0" applyFont="1" applyBorder="1" applyAlignment="1" applyProtection="1">
      <alignment horizontal="left" vertical="center" wrapText="1" shrinkToFit="1"/>
      <protection locked="0"/>
    </xf>
    <xf numFmtId="0" fontId="26" fillId="0" borderId="0" xfId="0" applyFont="1" applyAlignment="1" applyProtection="1">
      <alignment horizontal="left" vertical="center" wrapText="1" shrinkToFit="1"/>
      <protection locked="0"/>
    </xf>
    <xf numFmtId="0" fontId="21" fillId="9" borderId="0" xfId="0" applyFont="1" applyFill="1" applyAlignment="1" applyProtection="1">
      <alignment horizontal="left" vertical="center" wrapText="1" shrinkToFit="1"/>
      <protection locked="0"/>
    </xf>
    <xf numFmtId="0" fontId="21" fillId="9" borderId="18" xfId="0" applyFont="1" applyFill="1" applyBorder="1" applyAlignment="1" applyProtection="1">
      <alignment horizontal="left" vertical="center" wrapText="1" shrinkToFit="1"/>
      <protection locked="0"/>
    </xf>
    <xf numFmtId="10" fontId="11" fillId="9" borderId="28" xfId="2" applyNumberFormat="1" applyFont="1" applyFill="1" applyBorder="1" applyAlignment="1" applyProtection="1">
      <alignment horizontal="center" vertical="center" wrapText="1" readingOrder="1"/>
    </xf>
    <xf numFmtId="10" fontId="11" fillId="9" borderId="29" xfId="2" applyNumberFormat="1" applyFont="1" applyFill="1" applyBorder="1" applyAlignment="1" applyProtection="1">
      <alignment horizontal="center" vertical="center" wrapText="1" readingOrder="1"/>
    </xf>
  </cellXfs>
  <cellStyles count="3">
    <cellStyle name="Millares" xfId="1" builtinId="3"/>
    <cellStyle name="Normal" xfId="0" builtinId="0"/>
    <cellStyle name="Porcentaje" xfId="2" builtinId="5"/>
  </cellStyles>
  <dxfs count="105">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rgb="FFA6A6A6"/>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auto="1"/>
        </patternFill>
      </fill>
      <alignment horizontal="center" vertical="center" textRotation="0" wrapText="1" indent="0" justifyLastLine="0" shrinkToFit="0" readingOrder="0"/>
      <border diagonalUp="0" diagonalDown="0" outline="0">
        <left style="thin">
          <color theme="0" tint="-0.34998626667073579"/>
        </left>
        <right style="thin">
          <color rgb="FFA6A6A6"/>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auto="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solid">
          <fgColor indexed="64"/>
          <bgColor theme="0"/>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family val="2"/>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auto="1"/>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auto="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theme="0"/>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theme="0"/>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auto="1"/>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auto="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solid">
          <fgColor indexed="64"/>
          <bgColor theme="0"/>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82052</xdr:colOff>
      <xdr:row>0</xdr:row>
      <xdr:rowOff>56697</xdr:rowOff>
    </xdr:from>
    <xdr:ext cx="1216296" cy="718948"/>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82052" y="56697"/>
          <a:ext cx="1216296" cy="718948"/>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99061</xdr:colOff>
      <xdr:row>0</xdr:row>
      <xdr:rowOff>22088</xdr:rowOff>
    </xdr:from>
    <xdr:ext cx="1248243" cy="737832"/>
    <xdr:pic>
      <xdr:nvPicPr>
        <xdr:cNvPr id="2" name="Imagen 1">
          <a:extLst>
            <a:ext uri="{FF2B5EF4-FFF2-40B4-BE49-F238E27FC236}">
              <a16:creationId xmlns:a16="http://schemas.microsoft.com/office/drawing/2014/main" id="{1F3DE053-DBE4-4B69-B7C7-965841DED180}"/>
            </a:ext>
          </a:extLst>
        </xdr:cNvPr>
        <xdr:cNvPicPr>
          <a:picLocks noChangeAspect="1"/>
        </xdr:cNvPicPr>
      </xdr:nvPicPr>
      <xdr:blipFill>
        <a:blip xmlns:r="http://schemas.openxmlformats.org/officeDocument/2006/relationships" r:embed="rId1"/>
        <a:stretch>
          <a:fillRect/>
        </a:stretch>
      </xdr:blipFill>
      <xdr:spPr>
        <a:xfrm>
          <a:off x="99061" y="22088"/>
          <a:ext cx="1248243" cy="737832"/>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8:J29" totalsRowShown="0" headerRowDxfId="104" dataDxfId="102" headerRowBorderDxfId="103" tableBorderDxfId="101" totalsRowBorderDxfId="100">
  <tableColumns count="10">
    <tableColumn id="1" xr3:uid="{00000000-0010-0000-0000-000001000000}" name="Producto" dataDxfId="99"/>
    <tableColumn id="2" xr3:uid="{00000000-0010-0000-0000-000002000000}" name="Indicador" dataDxfId="98"/>
    <tableColumn id="3" xr3:uid="{00000000-0010-0000-0000-000003000000}" name="Física_x000a_(A)" dataDxfId="97"/>
    <tableColumn id="4" xr3:uid="{00000000-0010-0000-0000-000004000000}" name="Financiera_x000a_(B)" dataDxfId="96"/>
    <tableColumn id="9" xr3:uid="{00000000-0010-0000-0000-000009000000}" name="Física_x000a_(C)" dataDxfId="95"/>
    <tableColumn id="10" xr3:uid="{00000000-0010-0000-0000-00000A000000}" name="Financiera_x000a_(D)" dataDxfId="94"/>
    <tableColumn id="5" xr3:uid="{00000000-0010-0000-0000-000005000000}" name="Física _x000a_(E)" dataDxfId="93"/>
    <tableColumn id="6" xr3:uid="{00000000-0010-0000-0000-000006000000}" name="Financiera _x000a_ (F)" dataDxfId="92"/>
    <tableColumn id="7" xr3:uid="{00000000-0010-0000-0000-000007000000}" name="Física _x000a_(%)_x000a_ G=E/C" dataDxfId="91" dataCellStyle="Porcentaje">
      <calculatedColumnFormula>+Tabla1[[#This Row],[Física 
(E)]]/Tabla1[[#This Row],[Física
(C)]]</calculatedColumnFormula>
    </tableColumn>
    <tableColumn id="8" xr3:uid="{00000000-0010-0000-0000-000008000000}" name="Financiero _x000a_(%) _x000a_H=F/D" dataDxfId="90">
      <calculatedColumnFormula>+Tabla1[[#This Row],[Financiera 
 (F)]]/Tabla1[[#This Row],[Financiera
(D)]]</calculatedColumnFormula>
    </tableColumn>
  </tableColumns>
  <tableStyleInfo name="Estilo de tabla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5000000}" name="Tabla16" displayName="Tabla16" ref="A28:J29" totalsRowShown="0" headerRowDxfId="89" dataDxfId="87" headerRowBorderDxfId="88" tableBorderDxfId="86" totalsRowBorderDxfId="85">
  <tableColumns count="10">
    <tableColumn id="1" xr3:uid="{00000000-0010-0000-0500-000001000000}" name="Producto" dataDxfId="84"/>
    <tableColumn id="2" xr3:uid="{00000000-0010-0000-0500-000002000000}" name="Indicador" dataDxfId="83"/>
    <tableColumn id="3" xr3:uid="{00000000-0010-0000-0500-000003000000}" name="Física_x000a_(A)" dataDxfId="82"/>
    <tableColumn id="4" xr3:uid="{00000000-0010-0000-0500-000004000000}" name="Financiera_x000a_(B)" dataDxfId="81">
      <calculatedColumnFormula>+C25</calculatedColumnFormula>
    </tableColumn>
    <tableColumn id="9" xr3:uid="{00000000-0010-0000-0500-000009000000}" name="Física_x000a_(C)" dataDxfId="80"/>
    <tableColumn id="10" xr3:uid="{00000000-0010-0000-0500-00000A000000}" name="Financiera_x000a_(D)" dataDxfId="79"/>
    <tableColumn id="5" xr3:uid="{00000000-0010-0000-0500-000005000000}" name="Física _x000a_(E)" dataDxfId="78"/>
    <tableColumn id="6" xr3:uid="{00000000-0010-0000-0500-000006000000}" name="Financiera _x000a_ (F)" dataDxfId="77"/>
    <tableColumn id="7" xr3:uid="{00000000-0010-0000-0500-000007000000}" name="Física _x000a_(%)_x000a_ G=E/C" dataDxfId="76" dataCellStyle="Porcentaje">
      <calculatedColumnFormula>+Tabla16[[#This Row],[Física 
(E)]]/Tabla16[[#This Row],[Física
(C)]]</calculatedColumnFormula>
    </tableColumn>
    <tableColumn id="8" xr3:uid="{00000000-0010-0000-0500-000008000000}" name="Financiero _x000a_(%) _x000a_H=F/D" dataDxfId="75">
      <calculatedColumnFormula>+Tabla16[[#This Row],[Financiera 
 (F)]]/Tabla16[[#This Row],[Financiera
(D)]]</calculatedColumnFormula>
    </tableColumn>
  </tableColumns>
  <tableStyleInfo name="Estilo de tabla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6000000}" name="Tabla17" displayName="Tabla17" ref="A28:J30" totalsRowShown="0" headerRowDxfId="74" dataDxfId="72" headerRowBorderDxfId="73" tableBorderDxfId="71" totalsRowBorderDxfId="70">
  <tableColumns count="10">
    <tableColumn id="1" xr3:uid="{00000000-0010-0000-0600-000001000000}" name="Producto" dataDxfId="69"/>
    <tableColumn id="2" xr3:uid="{00000000-0010-0000-0600-000002000000}" name="Indicador" dataDxfId="68"/>
    <tableColumn id="3" xr3:uid="{00000000-0010-0000-0600-000003000000}" name="Física_x000a_(A)" dataDxfId="67"/>
    <tableColumn id="4" xr3:uid="{00000000-0010-0000-0600-000004000000}" name="Financiera_x000a_(B)" dataDxfId="66">
      <calculatedColumnFormula>+C25</calculatedColumnFormula>
    </tableColumn>
    <tableColumn id="9" xr3:uid="{00000000-0010-0000-0600-000009000000}" name="Física_x000a_(C)" dataDxfId="65"/>
    <tableColumn id="10" xr3:uid="{00000000-0010-0000-0600-00000A000000}" name="Financiera_x000a_(D)" dataDxfId="64">
      <calculatedColumnFormula>Tabla17[[#This Row],[Financiera
(B)]]/4</calculatedColumnFormula>
    </tableColumn>
    <tableColumn id="5" xr3:uid="{00000000-0010-0000-0600-000005000000}" name="Física _x000a_(E)" dataDxfId="63"/>
    <tableColumn id="6" xr3:uid="{00000000-0010-0000-0600-000006000000}" name="Financiera _x000a_ (F)" dataDxfId="62">
      <calculatedColumnFormula>Tabla17[[#This Row],[Financiera
(D)]]</calculatedColumnFormula>
    </tableColumn>
    <tableColumn id="7" xr3:uid="{00000000-0010-0000-0600-000007000000}" name="Física _x000a_(%)_x000a_ G=E/C" dataDxfId="61" dataCellStyle="Porcentaje">
      <calculatedColumnFormula>+Tabla17[[#This Row],[Física 
(E)]]/Tabla17[[#This Row],[Física
(C)]]</calculatedColumnFormula>
    </tableColumn>
    <tableColumn id="8" xr3:uid="{00000000-0010-0000-0600-000008000000}" name="Financiero _x000a_(%) _x000a_H=F/D" dataDxfId="60">
      <calculatedColumnFormula>+Tabla17[[#This Row],[Financiera 
 (F)]]/Tabla17[[#This Row],[Financiera
(D)]]</calculatedColumnFormula>
    </tableColumn>
  </tableColumns>
  <tableStyleInfo name="Estilo de tabla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13" displayName="Tabla13" ref="A28:J29" totalsRowShown="0" headerRowDxfId="14" dataDxfId="12" headerRowBorderDxfId="13" tableBorderDxfId="11" totalsRowBorderDxfId="10">
  <tableColumns count="10">
    <tableColumn id="1" xr3:uid="{00000000-0010-0000-0100-000001000000}" name="Producto" dataDxfId="9"/>
    <tableColumn id="2" xr3:uid="{00000000-0010-0000-0100-000002000000}" name="Indicador" dataDxfId="8"/>
    <tableColumn id="3" xr3:uid="{00000000-0010-0000-0100-000003000000}" name="Física_x000a_(A)" dataDxfId="7"/>
    <tableColumn id="4" xr3:uid="{00000000-0010-0000-0100-000004000000}" name="Financiera_x000a_(B)" dataDxfId="6"/>
    <tableColumn id="9" xr3:uid="{00000000-0010-0000-0100-000009000000}" name="Física_x000a_(C)" dataDxfId="5"/>
    <tableColumn id="10" xr3:uid="{00000000-0010-0000-0100-00000A000000}" name="Financiera_x000a_(D)" dataDxfId="4"/>
    <tableColumn id="5" xr3:uid="{00000000-0010-0000-0100-000005000000}" name="Física _x000a_(E)" dataDxfId="3"/>
    <tableColumn id="6" xr3:uid="{00000000-0010-0000-0100-000006000000}" name="Financiera _x000a_ (F)" dataDxfId="2"/>
    <tableColumn id="7" xr3:uid="{00000000-0010-0000-0100-000007000000}" name="Física _x000a_(%)_x000a_ G=E/C" dataDxfId="1" dataCellStyle="Porcentaje">
      <calculatedColumnFormula>+Tabla13[[#This Row],[Física 
(E)]]/Tabla13[[#This Row],[Física
(C)]]</calculatedColumnFormula>
    </tableColumn>
    <tableColumn id="8" xr3:uid="{00000000-0010-0000-0100-000008000000}" name="Financiero _x000a_(%) _x000a_H=F/D" dataDxfId="0">
      <calculatedColumnFormula>+Tabla13[[#This Row],[Financiera 
 (F)]]/Tabla13[[#This Row],[Financiera
(D)]]</calculatedColumnFormula>
    </tableColumn>
  </tableColumns>
  <tableStyleInfo name="Estilo de tabla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a14" displayName="Tabla14" ref="A28:J29" totalsRowShown="0" headerRowDxfId="29" dataDxfId="27" headerRowBorderDxfId="28" tableBorderDxfId="26" totalsRowBorderDxfId="25">
  <tableColumns count="10">
    <tableColumn id="1" xr3:uid="{00000000-0010-0000-0200-000001000000}" name="Producto" dataDxfId="24"/>
    <tableColumn id="2" xr3:uid="{00000000-0010-0000-0200-000002000000}" name="Indicador" dataDxfId="23"/>
    <tableColumn id="3" xr3:uid="{00000000-0010-0000-0200-000003000000}" name="Física_x000a_(A)" dataDxfId="22"/>
    <tableColumn id="4" xr3:uid="{00000000-0010-0000-0200-000004000000}" name="Financiera_x000a_(B)" dataDxfId="21"/>
    <tableColumn id="9" xr3:uid="{00000000-0010-0000-0200-000009000000}" name="Física_x000a_(C)" dataDxfId="20"/>
    <tableColumn id="10" xr3:uid="{00000000-0010-0000-0200-00000A000000}" name="Financiera_x000a_(D)" dataDxfId="19"/>
    <tableColumn id="5" xr3:uid="{00000000-0010-0000-0200-000005000000}" name="Física _x000a_(E)" dataDxfId="18"/>
    <tableColumn id="6" xr3:uid="{00000000-0010-0000-0200-000006000000}" name="Financiera _x000a_ (F)" dataDxfId="17"/>
    <tableColumn id="7" xr3:uid="{00000000-0010-0000-0200-000007000000}" name="Física _x000a_(%)_x000a_ G=E/C" dataDxfId="16" dataCellStyle="Porcentaje">
      <calculatedColumnFormula>+Tabla14[[#This Row],[Física 
(E)]]/Tabla14[[#This Row],[Física
(C)]]</calculatedColumnFormula>
    </tableColumn>
    <tableColumn id="8" xr3:uid="{00000000-0010-0000-0200-000008000000}" name="Financiero _x000a_(%) _x000a_H=F/D" dataDxfId="15">
      <calculatedColumnFormula>+Tabla14[[#This Row],[Financiera 
 (F)]]/Tabla14[[#This Row],[Financiera
(D)]]</calculatedColumnFormula>
    </tableColumn>
  </tableColumns>
  <tableStyleInfo name="Estilo de tabla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Tabla15" displayName="Tabla15" ref="A28:J29" totalsRowShown="0" headerRowDxfId="59" dataDxfId="57" headerRowBorderDxfId="58" tableBorderDxfId="56" totalsRowBorderDxfId="55">
  <tableColumns count="10">
    <tableColumn id="1" xr3:uid="{00000000-0010-0000-0400-000001000000}" name="Producto" dataDxfId="54"/>
    <tableColumn id="2" xr3:uid="{00000000-0010-0000-0400-000002000000}" name="Indicador" dataDxfId="53"/>
    <tableColumn id="3" xr3:uid="{00000000-0010-0000-0400-000003000000}" name="Física_x000a_(A)" dataDxfId="52"/>
    <tableColumn id="4" xr3:uid="{00000000-0010-0000-0400-000004000000}" name="Financiera_x000a_(B)" dataDxfId="51">
      <calculatedColumnFormula>+C25</calculatedColumnFormula>
    </tableColumn>
    <tableColumn id="9" xr3:uid="{00000000-0010-0000-0400-000009000000}" name="Física_x000a_(C)" dataDxfId="50"/>
    <tableColumn id="10" xr3:uid="{00000000-0010-0000-0400-00000A000000}" name="Financiera_x000a_(D)" dataDxfId="49"/>
    <tableColumn id="5" xr3:uid="{00000000-0010-0000-0400-000005000000}" name="Física _x000a_(E)" dataDxfId="48"/>
    <tableColumn id="6" xr3:uid="{00000000-0010-0000-0400-000006000000}" name="Financiera _x000a_ (F)" dataDxfId="47"/>
    <tableColumn id="7" xr3:uid="{00000000-0010-0000-0400-000007000000}" name="Física _x000a_(%)_x000a_ G=E/C" dataDxfId="46" dataCellStyle="Porcentaje">
      <calculatedColumnFormula>+Tabla15[[#This Row],[Física 
(E)]]/Tabla15[[#This Row],[Física
(C)]]</calculatedColumnFormula>
    </tableColumn>
    <tableColumn id="8" xr3:uid="{00000000-0010-0000-0400-000008000000}" name="Financiero _x000a_(%) _x000a_H=F/D" dataDxfId="45">
      <calculatedColumnFormula>+Tabla15[[#This Row],[Financiera 
 (F)]]/Tabla15[[#This Row],[Financiera
(D)]]</calculatedColumnFormula>
    </tableColumn>
  </tableColumns>
  <tableStyleInfo name="Estilo de tabla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DBB691E-1B69-4452-88A2-80D0512E36C4}" name="Tabla159" displayName="Tabla159" ref="A28:J29" totalsRowShown="0" headerRowDxfId="44" dataDxfId="42" headerRowBorderDxfId="43" tableBorderDxfId="41" totalsRowBorderDxfId="40">
  <tableColumns count="10">
    <tableColumn id="1" xr3:uid="{895AC5A4-AFC5-413F-B27C-F397911E26A6}" name="Producto" dataDxfId="39"/>
    <tableColumn id="2" xr3:uid="{674D6C58-5FCD-440E-B1EE-612FC4363965}" name="Indicador" dataDxfId="38"/>
    <tableColumn id="3" xr3:uid="{04C90A52-164B-4327-BBA1-6ACCF7F63DEC}" name="Física_x000a_(A)" dataDxfId="37"/>
    <tableColumn id="4" xr3:uid="{F70E1695-8CAB-4D68-82B6-E89C3A524AF4}" name="Financiera_x000a_(B)" dataDxfId="36">
      <calculatedColumnFormula>+C25</calculatedColumnFormula>
    </tableColumn>
    <tableColumn id="9" xr3:uid="{B7DF9F52-F886-427A-B2F7-A7864D0D577D}" name="Física_x000a_(C)" dataDxfId="35"/>
    <tableColumn id="10" xr3:uid="{F15954EB-9515-4607-99F7-1DE5B305CD08}" name="Financiera_x000a_(D)" dataDxfId="34"/>
    <tableColumn id="5" xr3:uid="{AF8E8B7A-F0F9-4F10-AD43-02BF9C70B6BF}" name="Física _x000a_(E)" dataDxfId="33"/>
    <tableColumn id="6" xr3:uid="{118E65A8-1A52-4A77-B840-B450F40DCEEA}" name="Financiera _x000a_ (F)" dataDxfId="32"/>
    <tableColumn id="7" xr3:uid="{A1DB49E1-B77E-47B5-9580-B4ADA4357331}" name="Física _x000a_(%)_x000a_ G=E/C" dataDxfId="31" dataCellStyle="Porcentaje">
      <calculatedColumnFormula>+Tabla159[[#This Row],[Física 
(E)]]/Tabla159[[#This Row],[Física
(C)]]</calculatedColumnFormula>
    </tableColumn>
    <tableColumn id="8" xr3:uid="{97AA9015-E37E-44E5-865B-9A896BD7EE58}" name="Financiero _x000a_(%) _x000a_H=F/D" dataDxfId="30">
      <calculatedColumnFormula>+Tabla159[[#This Row],[Financiera 
 (F)]]/Tabla159[[#This Row],[Financiera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59999389629810485"/>
  </sheetPr>
  <dimension ref="A1:K45"/>
  <sheetViews>
    <sheetView showGridLines="0" topLeftCell="A16" zoomScaleNormal="100" workbookViewId="0">
      <selection activeCell="B32" sqref="B32:J32"/>
    </sheetView>
  </sheetViews>
  <sheetFormatPr baseColWidth="10" defaultColWidth="11.42578125" defaultRowHeight="15" x14ac:dyDescent="0.25"/>
  <cols>
    <col min="1" max="1" width="23" style="6" customWidth="1"/>
    <col min="2" max="2" width="14.85546875" style="6" customWidth="1"/>
    <col min="3" max="9" width="12.7109375" style="6" customWidth="1"/>
    <col min="10" max="10" width="17.85546875" style="6" customWidth="1"/>
    <col min="11" max="11" width="11.42578125" style="6"/>
  </cols>
  <sheetData>
    <row r="1" spans="1:11" ht="21.75" thickBot="1" x14ac:dyDescent="0.3">
      <c r="A1" s="24"/>
      <c r="B1" s="79" t="s">
        <v>0</v>
      </c>
      <c r="C1" s="80"/>
      <c r="D1" s="80"/>
      <c r="E1" s="80"/>
      <c r="F1" s="80"/>
      <c r="G1" s="80"/>
      <c r="H1" s="80"/>
      <c r="I1" s="80"/>
      <c r="J1" s="81"/>
      <c r="K1" s="1"/>
    </row>
    <row r="2" spans="1:11" ht="21.75" thickBot="1" x14ac:dyDescent="0.3">
      <c r="A2" s="25"/>
      <c r="B2" s="82" t="s">
        <v>1</v>
      </c>
      <c r="C2" s="83"/>
      <c r="D2" s="82" t="s">
        <v>2</v>
      </c>
      <c r="E2" s="83"/>
      <c r="F2" s="83"/>
      <c r="G2" s="83"/>
      <c r="H2" s="84"/>
      <c r="I2" s="2" t="s">
        <v>3</v>
      </c>
      <c r="J2" s="3" t="s">
        <v>4</v>
      </c>
      <c r="K2" s="1"/>
    </row>
    <row r="3" spans="1:11" ht="21.75" thickBot="1" x14ac:dyDescent="0.3">
      <c r="A3" s="26"/>
      <c r="B3" s="85" t="s">
        <v>5</v>
      </c>
      <c r="C3" s="86"/>
      <c r="D3" s="85"/>
      <c r="E3" s="86"/>
      <c r="F3" s="86"/>
      <c r="G3" s="86"/>
      <c r="H3" s="87"/>
      <c r="I3" s="30">
        <v>45575</v>
      </c>
      <c r="J3" s="31"/>
      <c r="K3" s="1"/>
    </row>
    <row r="4" spans="1:11" x14ac:dyDescent="0.25">
      <c r="A4" s="88"/>
      <c r="B4" s="89"/>
      <c r="C4" s="89"/>
      <c r="D4" s="90"/>
      <c r="E4" s="90"/>
      <c r="F4" s="90"/>
      <c r="G4" s="90"/>
      <c r="H4" s="90"/>
      <c r="I4" s="89"/>
      <c r="J4" s="91"/>
      <c r="K4" s="1"/>
    </row>
    <row r="5" spans="1:11" ht="3" customHeight="1" x14ac:dyDescent="0.25">
      <c r="A5" s="73"/>
      <c r="B5" s="74"/>
      <c r="C5" s="74"/>
      <c r="D5" s="74"/>
      <c r="E5" s="74"/>
      <c r="F5" s="74"/>
      <c r="G5" s="74"/>
      <c r="H5" s="74"/>
      <c r="I5" s="74"/>
      <c r="J5" s="75"/>
      <c r="K5" s="1"/>
    </row>
    <row r="6" spans="1:11" ht="15.75" x14ac:dyDescent="0.25">
      <c r="A6" s="69" t="s">
        <v>6</v>
      </c>
      <c r="B6" s="70"/>
      <c r="C6" s="70"/>
      <c r="D6" s="70"/>
      <c r="E6" s="70"/>
      <c r="F6" s="70"/>
      <c r="G6" s="70"/>
      <c r="H6" s="70"/>
      <c r="I6" s="70"/>
      <c r="J6" s="71"/>
      <c r="K6" s="1"/>
    </row>
    <row r="7" spans="1:11" ht="15.75" x14ac:dyDescent="0.25">
      <c r="A7" s="76" t="s">
        <v>7</v>
      </c>
      <c r="B7" s="77"/>
      <c r="C7" s="77"/>
      <c r="D7" s="77"/>
      <c r="E7" s="77"/>
      <c r="F7" s="77"/>
      <c r="G7" s="77"/>
      <c r="H7" s="77"/>
      <c r="I7" s="77"/>
      <c r="J7" s="78"/>
      <c r="K7" s="1"/>
    </row>
    <row r="8" spans="1:11" x14ac:dyDescent="0.25">
      <c r="A8" s="4" t="s">
        <v>8</v>
      </c>
      <c r="B8" s="63" t="s">
        <v>9</v>
      </c>
      <c r="C8" s="64"/>
      <c r="D8" s="64"/>
      <c r="E8" s="64"/>
      <c r="F8" s="64"/>
      <c r="G8" s="64"/>
      <c r="H8" s="64"/>
      <c r="I8" s="64"/>
      <c r="J8" s="65"/>
      <c r="K8" s="1"/>
    </row>
    <row r="9" spans="1:11" ht="15" customHeight="1" x14ac:dyDescent="0.25">
      <c r="A9" s="27" t="s">
        <v>10</v>
      </c>
      <c r="B9" s="63" t="s">
        <v>11</v>
      </c>
      <c r="C9" s="64"/>
      <c r="D9" s="64"/>
      <c r="E9" s="64"/>
      <c r="F9" s="64"/>
      <c r="G9" s="64"/>
      <c r="H9" s="64"/>
      <c r="I9" s="64"/>
      <c r="J9" s="65"/>
      <c r="K9" s="1"/>
    </row>
    <row r="10" spans="1:11" x14ac:dyDescent="0.25">
      <c r="A10" s="27" t="s">
        <v>12</v>
      </c>
      <c r="B10" s="63" t="s">
        <v>13</v>
      </c>
      <c r="C10" s="64"/>
      <c r="D10" s="64"/>
      <c r="E10" s="64"/>
      <c r="F10" s="64"/>
      <c r="G10" s="64"/>
      <c r="H10" s="64"/>
      <c r="I10" s="64"/>
      <c r="J10" s="65"/>
      <c r="K10" s="1"/>
    </row>
    <row r="11" spans="1:11" ht="44.25" customHeight="1" x14ac:dyDescent="0.25">
      <c r="A11" s="4" t="s">
        <v>14</v>
      </c>
      <c r="B11" s="66" t="s">
        <v>118</v>
      </c>
      <c r="C11" s="67"/>
      <c r="D11" s="67"/>
      <c r="E11" s="67"/>
      <c r="F11" s="67"/>
      <c r="G11" s="67"/>
      <c r="H11" s="67"/>
      <c r="I11" s="67"/>
      <c r="J11" s="68"/>
    </row>
    <row r="12" spans="1:11" ht="49.5" customHeight="1" x14ac:dyDescent="0.25">
      <c r="A12" s="4" t="s">
        <v>16</v>
      </c>
      <c r="B12" s="66" t="s">
        <v>119</v>
      </c>
      <c r="C12" s="67"/>
      <c r="D12" s="67"/>
      <c r="E12" s="67"/>
      <c r="F12" s="67"/>
      <c r="G12" s="67"/>
      <c r="H12" s="67"/>
      <c r="I12" s="67"/>
      <c r="J12" s="68"/>
    </row>
    <row r="13" spans="1:11" ht="15.75" x14ac:dyDescent="0.25">
      <c r="A13" s="69" t="s">
        <v>17</v>
      </c>
      <c r="B13" s="70"/>
      <c r="C13" s="70"/>
      <c r="D13" s="70"/>
      <c r="E13" s="70"/>
      <c r="F13" s="70"/>
      <c r="G13" s="70"/>
      <c r="H13" s="70"/>
      <c r="I13" s="70"/>
      <c r="J13" s="71"/>
    </row>
    <row r="14" spans="1:11" ht="27.75" customHeight="1" x14ac:dyDescent="0.25">
      <c r="A14" s="4" t="s">
        <v>18</v>
      </c>
      <c r="B14" s="28">
        <v>3</v>
      </c>
      <c r="C14" s="72" t="str">
        <f>IFERROR(VLOOKUP(B14,'[1]Validacion datos'!A2:B5,2,FALSE),"")</f>
        <v>DESARROLLO PRODUCTIVO</v>
      </c>
      <c r="D14" s="72"/>
      <c r="E14" s="72"/>
      <c r="F14" s="72"/>
      <c r="G14" s="72"/>
      <c r="H14" s="72"/>
      <c r="I14" s="72"/>
      <c r="J14" s="72"/>
    </row>
    <row r="15" spans="1:11" ht="26.25" customHeight="1" x14ac:dyDescent="0.25">
      <c r="A15" s="4" t="s">
        <v>19</v>
      </c>
      <c r="B15" s="7">
        <v>3.5</v>
      </c>
      <c r="C15" s="72" t="str">
        <f>IFERROR(VLOOKUP(B15,'[1]Validacion datos'!A8:B26,2,FALSE),"")</f>
        <v>Estructura productiva sectorial y territorialmente adecuada, integrada competitivamente a la economía global y que aprovecha las oportunidades del mercado local.</v>
      </c>
      <c r="D15" s="72"/>
      <c r="E15" s="72"/>
      <c r="F15" s="72"/>
      <c r="G15" s="72"/>
      <c r="H15" s="72"/>
      <c r="I15" s="72"/>
      <c r="J15" s="72"/>
    </row>
    <row r="16" spans="1:11" ht="24.6" customHeight="1" x14ac:dyDescent="0.25">
      <c r="A16" s="4" t="s">
        <v>20</v>
      </c>
      <c r="B16" s="7" t="s">
        <v>21</v>
      </c>
      <c r="C16" s="72" t="str">
        <f>IFERROR(VLOOKUP(B16,'[1]Validacion datos'!D8:E64,2,FALSE),"")</f>
        <v>Consolidar un entorno adecuado que incentive la inversión para el desarrollo sostenible del sector minero</v>
      </c>
      <c r="D16" s="72"/>
      <c r="E16" s="72"/>
      <c r="F16" s="72"/>
      <c r="G16" s="72"/>
      <c r="H16" s="72"/>
      <c r="I16" s="72"/>
      <c r="J16" s="72"/>
    </row>
    <row r="17" spans="1:11" ht="15.75" x14ac:dyDescent="0.25">
      <c r="A17" s="69" t="s">
        <v>22</v>
      </c>
      <c r="B17" s="70"/>
      <c r="C17" s="70"/>
      <c r="D17" s="70"/>
      <c r="E17" s="70"/>
      <c r="F17" s="70"/>
      <c r="G17" s="70"/>
      <c r="H17" s="70"/>
      <c r="I17" s="70"/>
      <c r="J17" s="71"/>
    </row>
    <row r="18" spans="1:11" ht="29.25" customHeight="1" x14ac:dyDescent="0.25">
      <c r="A18" s="4" t="s">
        <v>23</v>
      </c>
      <c r="B18" s="122" t="s">
        <v>24</v>
      </c>
      <c r="C18" s="122"/>
      <c r="D18" s="122"/>
      <c r="E18" s="122"/>
      <c r="F18" s="122"/>
      <c r="G18" s="122"/>
      <c r="H18" s="122"/>
      <c r="I18" s="122"/>
      <c r="J18" s="123"/>
    </row>
    <row r="19" spans="1:11" ht="33" customHeight="1" x14ac:dyDescent="0.25">
      <c r="A19" s="9" t="s">
        <v>25</v>
      </c>
      <c r="B19" s="92" t="s">
        <v>26</v>
      </c>
      <c r="C19" s="92"/>
      <c r="D19" s="92"/>
      <c r="E19" s="92"/>
      <c r="F19" s="92"/>
      <c r="G19" s="92"/>
      <c r="H19" s="92"/>
      <c r="I19" s="92"/>
      <c r="J19" s="93"/>
    </row>
    <row r="20" spans="1:11" ht="34.5" customHeight="1" x14ac:dyDescent="0.25">
      <c r="A20" s="9" t="s">
        <v>27</v>
      </c>
      <c r="B20" s="92" t="s">
        <v>28</v>
      </c>
      <c r="C20" s="92"/>
      <c r="D20" s="92"/>
      <c r="E20" s="92"/>
      <c r="F20" s="92"/>
      <c r="G20" s="92"/>
      <c r="H20" s="92"/>
      <c r="I20" s="92"/>
      <c r="J20" s="93"/>
    </row>
    <row r="21" spans="1:11" ht="60" customHeight="1" x14ac:dyDescent="0.25">
      <c r="A21" s="9" t="s">
        <v>29</v>
      </c>
      <c r="B21" s="111" t="s">
        <v>30</v>
      </c>
      <c r="C21" s="111"/>
      <c r="D21" s="111"/>
      <c r="E21" s="111"/>
      <c r="F21" s="111"/>
      <c r="G21" s="111"/>
      <c r="H21" s="111"/>
      <c r="I21" s="111"/>
      <c r="J21" s="112"/>
      <c r="K21" s="1"/>
    </row>
    <row r="22" spans="1:11" ht="15.75" x14ac:dyDescent="0.25">
      <c r="A22" s="69" t="s">
        <v>31</v>
      </c>
      <c r="B22" s="70"/>
      <c r="C22" s="70"/>
      <c r="D22" s="70"/>
      <c r="E22" s="70"/>
      <c r="F22" s="70"/>
      <c r="G22" s="70"/>
      <c r="H22" s="70"/>
      <c r="I22" s="70"/>
      <c r="J22" s="71"/>
    </row>
    <row r="23" spans="1:11" ht="15.75" x14ac:dyDescent="0.25">
      <c r="A23" s="76" t="s">
        <v>32</v>
      </c>
      <c r="B23" s="77"/>
      <c r="C23" s="77"/>
      <c r="D23" s="77"/>
      <c r="E23" s="77"/>
      <c r="F23" s="77"/>
      <c r="G23" s="77"/>
      <c r="H23" s="77"/>
      <c r="I23" s="77"/>
      <c r="J23" s="78"/>
      <c r="K23" s="1"/>
    </row>
    <row r="24" spans="1:11" ht="15" customHeight="1" x14ac:dyDescent="0.25">
      <c r="A24" s="106" t="s">
        <v>33</v>
      </c>
      <c r="B24" s="107"/>
      <c r="C24" s="108" t="s">
        <v>34</v>
      </c>
      <c r="D24" s="110"/>
      <c r="E24" s="110"/>
      <c r="F24" s="110" t="s">
        <v>35</v>
      </c>
      <c r="G24" s="110"/>
      <c r="H24" s="107"/>
      <c r="I24" s="108" t="s">
        <v>36</v>
      </c>
      <c r="J24" s="109"/>
    </row>
    <row r="25" spans="1:11" x14ac:dyDescent="0.25">
      <c r="A25" s="96">
        <v>91550188</v>
      </c>
      <c r="B25" s="97"/>
      <c r="C25" s="103">
        <v>124501269</v>
      </c>
      <c r="D25" s="104"/>
      <c r="E25" s="105"/>
      <c r="F25" s="103">
        <v>87454755.790000007</v>
      </c>
      <c r="G25" s="104"/>
      <c r="H25" s="105"/>
      <c r="I25" s="98">
        <f>+F25/C25</f>
        <v>0.70244067785365305</v>
      </c>
      <c r="J25" s="99"/>
    </row>
    <row r="26" spans="1:11" ht="15.75" x14ac:dyDescent="0.25">
      <c r="A26" s="76" t="s">
        <v>37</v>
      </c>
      <c r="B26" s="77"/>
      <c r="C26" s="77"/>
      <c r="D26" s="77"/>
      <c r="E26" s="77"/>
      <c r="F26" s="77"/>
      <c r="G26" s="77"/>
      <c r="H26" s="77"/>
      <c r="I26" s="77"/>
      <c r="J26" s="78"/>
      <c r="K26" s="1"/>
    </row>
    <row r="27" spans="1:11" x14ac:dyDescent="0.25">
      <c r="A27" s="5"/>
      <c r="B27"/>
      <c r="C27" s="100" t="s">
        <v>38</v>
      </c>
      <c r="D27" s="101"/>
      <c r="E27" s="100" t="s">
        <v>39</v>
      </c>
      <c r="F27" s="101"/>
      <c r="G27" s="100" t="s">
        <v>40</v>
      </c>
      <c r="H27" s="100"/>
      <c r="I27" s="100" t="s">
        <v>41</v>
      </c>
      <c r="J27" s="102"/>
    </row>
    <row r="28" spans="1:11" ht="38.25" x14ac:dyDescent="0.25">
      <c r="A28" s="10" t="s">
        <v>42</v>
      </c>
      <c r="B28" s="11" t="s">
        <v>43</v>
      </c>
      <c r="C28" s="11" t="s">
        <v>44</v>
      </c>
      <c r="D28" s="11" t="s">
        <v>45</v>
      </c>
      <c r="E28" s="11" t="s">
        <v>46</v>
      </c>
      <c r="F28" s="11" t="s">
        <v>47</v>
      </c>
      <c r="G28" s="11" t="s">
        <v>48</v>
      </c>
      <c r="H28" s="11" t="s">
        <v>49</v>
      </c>
      <c r="I28" s="11" t="s">
        <v>50</v>
      </c>
      <c r="J28" s="12" t="s">
        <v>51</v>
      </c>
    </row>
    <row r="29" spans="1:11" ht="67.5" customHeight="1" x14ac:dyDescent="0.25">
      <c r="A29" s="33" t="s">
        <v>52</v>
      </c>
      <c r="B29" s="34" t="s">
        <v>53</v>
      </c>
      <c r="C29" s="13">
        <v>3</v>
      </c>
      <c r="D29" s="35">
        <v>36265602</v>
      </c>
      <c r="E29" s="51">
        <v>1</v>
      </c>
      <c r="F29" s="35">
        <v>16788032</v>
      </c>
      <c r="G29" s="52">
        <v>3</v>
      </c>
      <c r="H29" s="35">
        <v>15327535.369999999</v>
      </c>
      <c r="I29" s="16">
        <f>+Tabla1[[#This Row],[Física 
(E)]]/Tabla1[[#This Row],[Física
(C)]]</f>
        <v>3</v>
      </c>
      <c r="J29" s="37">
        <f>+Tabla1[[#This Row],[Financiera 
 (F)]]/Tabla1[[#This Row],[Financiera
(D)]]</f>
        <v>0.91300370228029104</v>
      </c>
      <c r="K29" s="61"/>
    </row>
    <row r="30" spans="1:11" ht="15.75" x14ac:dyDescent="0.25">
      <c r="A30" s="69" t="s">
        <v>54</v>
      </c>
      <c r="B30" s="70"/>
      <c r="C30" s="70"/>
      <c r="D30" s="70"/>
      <c r="E30" s="70"/>
      <c r="F30" s="70"/>
      <c r="G30" s="70"/>
      <c r="H30" s="70"/>
      <c r="I30" s="70"/>
      <c r="J30" s="71"/>
    </row>
    <row r="31" spans="1:11" ht="15.75" x14ac:dyDescent="0.25">
      <c r="A31" s="76" t="s">
        <v>55</v>
      </c>
      <c r="B31" s="77"/>
      <c r="C31" s="77"/>
      <c r="D31" s="77"/>
      <c r="E31" s="77"/>
      <c r="F31" s="77"/>
      <c r="G31" s="77"/>
      <c r="H31" s="77"/>
      <c r="I31" s="77"/>
      <c r="J31" s="78"/>
      <c r="K31" s="1"/>
    </row>
    <row r="32" spans="1:11" ht="30" customHeight="1" x14ac:dyDescent="0.25">
      <c r="A32" s="23" t="s">
        <v>56</v>
      </c>
      <c r="B32" s="111" t="s">
        <v>57</v>
      </c>
      <c r="C32" s="111"/>
      <c r="D32" s="111"/>
      <c r="E32" s="111"/>
      <c r="F32" s="111"/>
      <c r="G32" s="111"/>
      <c r="H32" s="111"/>
      <c r="I32" s="111"/>
      <c r="J32" s="112"/>
    </row>
    <row r="33" spans="1:11" ht="30" customHeight="1" x14ac:dyDescent="0.25">
      <c r="A33" s="23" t="s">
        <v>58</v>
      </c>
      <c r="B33" s="92" t="s">
        <v>26</v>
      </c>
      <c r="C33" s="92"/>
      <c r="D33" s="92"/>
      <c r="E33" s="92"/>
      <c r="F33" s="92"/>
      <c r="G33" s="92"/>
      <c r="H33" s="92"/>
      <c r="I33" s="92"/>
      <c r="J33" s="93"/>
    </row>
    <row r="34" spans="1:11" ht="21.95" customHeight="1" x14ac:dyDescent="0.25">
      <c r="A34" s="23" t="s">
        <v>59</v>
      </c>
      <c r="B34" s="92" t="s">
        <v>120</v>
      </c>
      <c r="C34" s="92"/>
      <c r="D34" s="92"/>
      <c r="E34" s="92"/>
      <c r="F34" s="92"/>
      <c r="G34" s="92"/>
      <c r="H34" s="92"/>
      <c r="I34" s="92"/>
      <c r="J34" s="93"/>
    </row>
    <row r="35" spans="1:11" ht="58.5" customHeight="1" x14ac:dyDescent="0.25">
      <c r="A35" s="23" t="s">
        <v>60</v>
      </c>
      <c r="B35" s="94" t="s">
        <v>121</v>
      </c>
      <c r="C35" s="94"/>
      <c r="D35" s="94"/>
      <c r="E35" s="94"/>
      <c r="F35" s="94"/>
      <c r="G35" s="94"/>
      <c r="H35" s="94"/>
      <c r="I35" s="94"/>
      <c r="J35" s="95"/>
    </row>
    <row r="36" spans="1:11" ht="15.75" x14ac:dyDescent="0.25">
      <c r="A36" s="69" t="s">
        <v>61</v>
      </c>
      <c r="B36" s="70"/>
      <c r="C36" s="70"/>
      <c r="D36" s="70"/>
      <c r="E36" s="70"/>
      <c r="F36" s="70"/>
      <c r="G36" s="70"/>
      <c r="H36" s="70"/>
      <c r="I36" s="70"/>
      <c r="J36" s="71"/>
    </row>
    <row r="37" spans="1:11" ht="15.75" x14ac:dyDescent="0.25">
      <c r="A37" s="115" t="s">
        <v>62</v>
      </c>
      <c r="B37" s="116"/>
      <c r="C37" s="116"/>
      <c r="D37" s="116"/>
      <c r="E37" s="116"/>
      <c r="F37" s="116"/>
      <c r="G37" s="116"/>
      <c r="H37" s="116"/>
      <c r="I37" s="116"/>
      <c r="J37" s="117"/>
      <c r="K37" s="1"/>
    </row>
    <row r="38" spans="1:11" ht="27.75" customHeight="1" x14ac:dyDescent="0.25">
      <c r="A38" s="118" t="s">
        <v>63</v>
      </c>
      <c r="B38" s="119"/>
      <c r="C38" s="119"/>
      <c r="D38" s="119"/>
      <c r="E38" s="119"/>
      <c r="F38" s="119"/>
      <c r="G38" s="119"/>
      <c r="H38" s="119"/>
      <c r="I38" s="119"/>
      <c r="J38" s="120"/>
    </row>
    <row r="39" spans="1:11" ht="12" customHeight="1" x14ac:dyDescent="0.25">
      <c r="A39" s="29"/>
      <c r="B39" s="29"/>
      <c r="C39" s="29"/>
      <c r="D39" s="29"/>
      <c r="E39" s="29"/>
      <c r="F39" s="29"/>
      <c r="G39" s="29"/>
      <c r="H39" s="29"/>
      <c r="I39" s="29"/>
      <c r="J39" s="29"/>
    </row>
    <row r="40" spans="1:11" ht="21" customHeight="1" x14ac:dyDescent="0.25">
      <c r="A40" s="121" t="s">
        <v>64</v>
      </c>
      <c r="B40" s="121"/>
      <c r="C40" s="121"/>
      <c r="D40" s="121"/>
      <c r="E40" s="121"/>
      <c r="F40" s="121"/>
      <c r="G40" s="121"/>
      <c r="H40" s="121"/>
      <c r="I40" s="121"/>
      <c r="J40" s="121"/>
    </row>
    <row r="41" spans="1:11" ht="24" customHeight="1" x14ac:dyDescent="0.25">
      <c r="B41" s="48"/>
    </row>
    <row r="42" spans="1:11" x14ac:dyDescent="0.25">
      <c r="A42" s="32" t="s">
        <v>65</v>
      </c>
      <c r="B42" s="54">
        <f>+A25</f>
        <v>91550188</v>
      </c>
      <c r="D42" s="43"/>
      <c r="E42" s="43"/>
      <c r="F42" s="43"/>
      <c r="H42" s="43"/>
      <c r="I42" s="43"/>
      <c r="J42" s="43"/>
    </row>
    <row r="43" spans="1:11" x14ac:dyDescent="0.25">
      <c r="A43" s="32" t="s">
        <v>66</v>
      </c>
      <c r="B43" s="54">
        <f>+C25</f>
        <v>124501269</v>
      </c>
      <c r="D43" s="113" t="s">
        <v>113</v>
      </c>
      <c r="E43" s="113"/>
      <c r="F43" s="113"/>
      <c r="H43" s="42"/>
      <c r="I43" s="42" t="s">
        <v>67</v>
      </c>
    </row>
    <row r="44" spans="1:11" x14ac:dyDescent="0.25">
      <c r="A44" s="32" t="s">
        <v>68</v>
      </c>
      <c r="B44" s="54">
        <v>87454755.790000007</v>
      </c>
      <c r="D44" s="114" t="s">
        <v>114</v>
      </c>
      <c r="E44" s="114"/>
      <c r="F44" s="114"/>
      <c r="H44" s="41"/>
      <c r="I44" s="41" t="s">
        <v>69</v>
      </c>
    </row>
    <row r="45" spans="1:11" x14ac:dyDescent="0.25">
      <c r="B45" s="48"/>
    </row>
  </sheetData>
  <mergeCells count="50">
    <mergeCell ref="D43:F43"/>
    <mergeCell ref="D44:F44"/>
    <mergeCell ref="C15:J15"/>
    <mergeCell ref="A36:J36"/>
    <mergeCell ref="A37:J37"/>
    <mergeCell ref="A38:J38"/>
    <mergeCell ref="A40:J40"/>
    <mergeCell ref="C16:J16"/>
    <mergeCell ref="A17:J17"/>
    <mergeCell ref="B18:J18"/>
    <mergeCell ref="B19:J19"/>
    <mergeCell ref="B20:J20"/>
    <mergeCell ref="B21:J21"/>
    <mergeCell ref="A30:J30"/>
    <mergeCell ref="A22:J22"/>
    <mergeCell ref="A23:J23"/>
    <mergeCell ref="A24:B24"/>
    <mergeCell ref="I24:J24"/>
    <mergeCell ref="C24:E24"/>
    <mergeCell ref="F24:H24"/>
    <mergeCell ref="B32:J32"/>
    <mergeCell ref="B33:J33"/>
    <mergeCell ref="B34:J34"/>
    <mergeCell ref="B35:J35"/>
    <mergeCell ref="A25:B25"/>
    <mergeCell ref="I25:J25"/>
    <mergeCell ref="A26:J26"/>
    <mergeCell ref="C27:D27"/>
    <mergeCell ref="G27:H27"/>
    <mergeCell ref="I27:J27"/>
    <mergeCell ref="C25:E25"/>
    <mergeCell ref="F25:H25"/>
    <mergeCell ref="E27:F27"/>
    <mergeCell ref="A31:J31"/>
    <mergeCell ref="A5:J5"/>
    <mergeCell ref="A6:J6"/>
    <mergeCell ref="A7:J7"/>
    <mergeCell ref="B1:J1"/>
    <mergeCell ref="B2:C2"/>
    <mergeCell ref="D2:H2"/>
    <mergeCell ref="B3:C3"/>
    <mergeCell ref="D3:H3"/>
    <mergeCell ref="A4:J4"/>
    <mergeCell ref="B8:J8"/>
    <mergeCell ref="B11:J11"/>
    <mergeCell ref="B12:J12"/>
    <mergeCell ref="A13:J13"/>
    <mergeCell ref="C14:J14"/>
    <mergeCell ref="B9:J9"/>
    <mergeCell ref="B10:J10"/>
  </mergeCells>
  <phoneticPr fontId="22" type="noConversion"/>
  <dataValidations count="15">
    <dataValidation allowBlank="1" showInputMessage="1" showErrorMessage="1" prompt="Monto ejecutado en el trimestre" sqref="H28:H29" xr:uid="{00000000-0002-0000-0000-000000000000}"/>
    <dataValidation allowBlank="1" showInputMessage="1" showErrorMessage="1" prompt="Meta alcanzada en el trimestre" sqref="G28:G29" xr:uid="{00000000-0002-0000-0000-000001000000}"/>
    <dataValidation allowBlank="1" showInputMessage="1" showErrorMessage="1" prompt="Monto presupuestado para el producto" sqref="D28:D29 E29:F29 F28" xr:uid="{00000000-0002-0000-0000-000002000000}"/>
    <dataValidation allowBlank="1" showInputMessage="1" showErrorMessage="1" prompt="Meta anual del indicador" sqref="C28:C29 E28" xr:uid="{00000000-0002-0000-0000-000003000000}"/>
    <dataValidation allowBlank="1" showInputMessage="1" showErrorMessage="1" prompt="Nombre del indicador" sqref="B28:B29" xr:uid="{00000000-0002-0000-0000-000004000000}"/>
    <dataValidation allowBlank="1" showInputMessage="1" showErrorMessage="1" prompt="Nombre de cada producto" sqref="A28:A29" xr:uid="{00000000-0002-0000-0000-000005000000}"/>
    <dataValidation allowBlank="1" showInputMessage="1" showErrorMessage="1" prompt="¿En qué consiste el programa?" sqref="B33:J33 B19:J19" xr:uid="{00000000-0002-0000-0000-000006000000}"/>
    <dataValidation allowBlank="1" showInputMessage="1" showErrorMessage="1" prompt="Presupuesto del programa" sqref="A25:C25 F25" xr:uid="{00000000-0002-0000-0000-000007000000}"/>
    <dataValidation allowBlank="1" showInputMessage="1" showErrorMessage="1" prompt="Oportunidades de mejora identificadas" sqref="A38:J39" xr:uid="{00000000-0002-0000-0000-000008000000}"/>
    <dataValidation allowBlank="1" showInputMessage="1" showErrorMessage="1" prompt="De existir desvío, explicar razones." sqref="B35:J35" xr:uid="{00000000-0002-0000-0000-000009000000}"/>
    <dataValidation allowBlank="1" showInputMessage="1" showErrorMessage="1" prompt="1. Describir lo plasmado en el presupuesto_x000a_2. Describir lo alcanzado en términos financieros y de producción " sqref="B34:J34" xr:uid="{00000000-0002-0000-0000-00000A000000}"/>
    <dataValidation allowBlank="1" showInputMessage="1" showErrorMessage="1" prompt="Nombre del producto" sqref="B32:J32" xr:uid="{00000000-0002-0000-0000-00000B000000}"/>
    <dataValidation allowBlank="1" showInputMessage="1" showErrorMessage="1" prompt="¿A quién va dirigido el programa?, ¿qué característica tiene esta población que requiere ser beneficiada?" sqref="B20:J20" xr:uid="{00000000-0002-0000-0000-00000C000000}"/>
    <dataValidation allowBlank="1" showInputMessage="1" prompt="Nombre del capítulo" sqref="B8:J10" xr:uid="{00000000-0002-0000-0000-00000D000000}"/>
    <dataValidation allowBlank="1" sqref="A8" xr:uid="{00000000-0002-0000-0000-00000E000000}"/>
  </dataValidations>
  <printOptions horizontalCentered="1" verticalCentered="1"/>
  <pageMargins left="0.31496062992125984" right="0.31496062992125984" top="0.35433070866141736" bottom="0.35433070866141736" header="0.31496062992125984" footer="0.31496062992125984"/>
  <pageSetup scale="65"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59999389629810485"/>
    <pageSetUpPr fitToPage="1"/>
  </sheetPr>
  <dimension ref="A1:K45"/>
  <sheetViews>
    <sheetView showGridLines="0" topLeftCell="A24" zoomScale="115" zoomScaleNormal="115" workbookViewId="0">
      <selection activeCell="B35" sqref="B35:J35"/>
    </sheetView>
  </sheetViews>
  <sheetFormatPr baseColWidth="10" defaultColWidth="11.42578125" defaultRowHeight="15" x14ac:dyDescent="0.25"/>
  <cols>
    <col min="1" max="1" width="23" style="6" customWidth="1"/>
    <col min="2" max="2" width="18" style="6" customWidth="1"/>
    <col min="3" max="10" width="12.7109375" style="6" customWidth="1"/>
    <col min="11" max="11" width="11.42578125" style="6"/>
  </cols>
  <sheetData>
    <row r="1" spans="1:11" ht="21.75" thickBot="1" x14ac:dyDescent="0.3">
      <c r="A1" s="24"/>
      <c r="B1" s="79" t="s">
        <v>0</v>
      </c>
      <c r="C1" s="80"/>
      <c r="D1" s="80"/>
      <c r="E1" s="80"/>
      <c r="F1" s="80"/>
      <c r="G1" s="80"/>
      <c r="H1" s="80"/>
      <c r="I1" s="80"/>
      <c r="J1" s="81"/>
      <c r="K1" s="1"/>
    </row>
    <row r="2" spans="1:11" ht="21.75" thickBot="1" x14ac:dyDescent="0.3">
      <c r="A2" s="25"/>
      <c r="B2" s="82" t="s">
        <v>1</v>
      </c>
      <c r="C2" s="83"/>
      <c r="D2" s="82" t="s">
        <v>2</v>
      </c>
      <c r="E2" s="83"/>
      <c r="F2" s="83"/>
      <c r="G2" s="83"/>
      <c r="H2" s="84"/>
      <c r="I2" s="2" t="s">
        <v>3</v>
      </c>
      <c r="J2" s="3" t="s">
        <v>4</v>
      </c>
      <c r="K2" s="1"/>
    </row>
    <row r="3" spans="1:11" ht="21.75" thickBot="1" x14ac:dyDescent="0.3">
      <c r="A3" s="26"/>
      <c r="B3" s="85" t="s">
        <v>5</v>
      </c>
      <c r="C3" s="86"/>
      <c r="D3" s="85"/>
      <c r="E3" s="86"/>
      <c r="F3" s="86"/>
      <c r="G3" s="86"/>
      <c r="H3" s="87"/>
      <c r="I3" s="30">
        <v>45575</v>
      </c>
      <c r="J3" s="31"/>
      <c r="K3" s="1"/>
    </row>
    <row r="4" spans="1:11" x14ac:dyDescent="0.25">
      <c r="A4" s="88"/>
      <c r="B4" s="89"/>
      <c r="C4" s="89"/>
      <c r="D4" s="90"/>
      <c r="E4" s="90"/>
      <c r="F4" s="90"/>
      <c r="G4" s="90"/>
      <c r="H4" s="90"/>
      <c r="I4" s="89"/>
      <c r="J4" s="91"/>
      <c r="K4" s="1"/>
    </row>
    <row r="5" spans="1:11" ht="3" customHeight="1" x14ac:dyDescent="0.25">
      <c r="A5" s="73"/>
      <c r="B5" s="74"/>
      <c r="C5" s="74"/>
      <c r="D5" s="74"/>
      <c r="E5" s="74"/>
      <c r="F5" s="74"/>
      <c r="G5" s="74"/>
      <c r="H5" s="74"/>
      <c r="I5" s="74"/>
      <c r="J5" s="75"/>
      <c r="K5" s="1"/>
    </row>
    <row r="6" spans="1:11" ht="15.75" x14ac:dyDescent="0.25">
      <c r="A6" s="69" t="s">
        <v>6</v>
      </c>
      <c r="B6" s="70"/>
      <c r="C6" s="70"/>
      <c r="D6" s="70"/>
      <c r="E6" s="70"/>
      <c r="F6" s="70"/>
      <c r="G6" s="70"/>
      <c r="H6" s="70"/>
      <c r="I6" s="70"/>
      <c r="J6" s="71"/>
      <c r="K6" s="1"/>
    </row>
    <row r="7" spans="1:11" ht="15.75" x14ac:dyDescent="0.25">
      <c r="A7" s="76" t="s">
        <v>7</v>
      </c>
      <c r="B7" s="77"/>
      <c r="C7" s="77"/>
      <c r="D7" s="77"/>
      <c r="E7" s="77"/>
      <c r="F7" s="77"/>
      <c r="G7" s="77"/>
      <c r="H7" s="77"/>
      <c r="I7" s="77"/>
      <c r="J7" s="78"/>
      <c r="K7" s="1"/>
    </row>
    <row r="8" spans="1:11" x14ac:dyDescent="0.25">
      <c r="A8" s="4" t="s">
        <v>8</v>
      </c>
      <c r="B8" s="63" t="s">
        <v>9</v>
      </c>
      <c r="C8" s="64"/>
      <c r="D8" s="64"/>
      <c r="E8" s="64"/>
      <c r="F8" s="64"/>
      <c r="G8" s="64"/>
      <c r="H8" s="64"/>
      <c r="I8" s="64"/>
      <c r="J8" s="65"/>
      <c r="K8" s="1"/>
    </row>
    <row r="9" spans="1:11" ht="15" customHeight="1" x14ac:dyDescent="0.25">
      <c r="A9" s="27" t="s">
        <v>10</v>
      </c>
      <c r="B9" s="63" t="s">
        <v>11</v>
      </c>
      <c r="C9" s="64"/>
      <c r="D9" s="64"/>
      <c r="E9" s="64"/>
      <c r="F9" s="64"/>
      <c r="G9" s="64"/>
      <c r="H9" s="64"/>
      <c r="I9" s="64"/>
      <c r="J9" s="65"/>
      <c r="K9" s="1"/>
    </row>
    <row r="10" spans="1:11" x14ac:dyDescent="0.25">
      <c r="A10" s="27" t="s">
        <v>12</v>
      </c>
      <c r="B10" s="63" t="s">
        <v>13</v>
      </c>
      <c r="C10" s="64"/>
      <c r="D10" s="64"/>
      <c r="E10" s="64"/>
      <c r="F10" s="64"/>
      <c r="G10" s="64"/>
      <c r="H10" s="64"/>
      <c r="I10" s="64"/>
      <c r="J10" s="65"/>
      <c r="K10" s="1"/>
    </row>
    <row r="11" spans="1:11" ht="44.25" customHeight="1" x14ac:dyDescent="0.25">
      <c r="A11" s="4" t="s">
        <v>14</v>
      </c>
      <c r="B11" s="92" t="s">
        <v>15</v>
      </c>
      <c r="C11" s="124"/>
      <c r="D11" s="124"/>
      <c r="E11" s="124"/>
      <c r="F11" s="124"/>
      <c r="G11" s="124"/>
      <c r="H11" s="124"/>
      <c r="I11" s="124"/>
      <c r="J11" s="125"/>
    </row>
    <row r="12" spans="1:11" ht="49.5" customHeight="1" x14ac:dyDescent="0.25">
      <c r="A12" s="4" t="s">
        <v>16</v>
      </c>
      <c r="B12" s="66" t="s">
        <v>119</v>
      </c>
      <c r="C12" s="67"/>
      <c r="D12" s="67"/>
      <c r="E12" s="67"/>
      <c r="F12" s="67"/>
      <c r="G12" s="67"/>
      <c r="H12" s="67"/>
      <c r="I12" s="67"/>
      <c r="J12" s="68"/>
    </row>
    <row r="13" spans="1:11" ht="15.75" x14ac:dyDescent="0.25">
      <c r="A13" s="69" t="s">
        <v>17</v>
      </c>
      <c r="B13" s="70"/>
      <c r="C13" s="70"/>
      <c r="D13" s="70"/>
      <c r="E13" s="70"/>
      <c r="F13" s="70"/>
      <c r="G13" s="70"/>
      <c r="H13" s="70"/>
      <c r="I13" s="70"/>
      <c r="J13" s="71"/>
    </row>
    <row r="14" spans="1:11" ht="27.75" customHeight="1" x14ac:dyDescent="0.25">
      <c r="A14" s="4" t="s">
        <v>18</v>
      </c>
      <c r="B14" s="28">
        <v>3</v>
      </c>
      <c r="C14" s="72" t="str">
        <f>IFERROR(VLOOKUP(B14,'[1]Validacion datos'!A2:B5,2,FALSE),"")</f>
        <v>DESARROLLO PRODUCTIVO</v>
      </c>
      <c r="D14" s="72"/>
      <c r="E14" s="72"/>
      <c r="F14" s="72"/>
      <c r="G14" s="72"/>
      <c r="H14" s="72"/>
      <c r="I14" s="72"/>
      <c r="J14" s="72"/>
    </row>
    <row r="15" spans="1:11" ht="26.25" customHeight="1" x14ac:dyDescent="0.25">
      <c r="A15" s="4" t="s">
        <v>19</v>
      </c>
      <c r="B15" s="7">
        <v>3.2</v>
      </c>
      <c r="C15" s="72" t="str">
        <f>IFERROR(VLOOKUP(B15,'[1]Validacion datos'!A8:B26,2,FALSE),"")</f>
        <v>Energía confiable y ambientalmente sostenible</v>
      </c>
      <c r="D15" s="72"/>
      <c r="E15" s="72"/>
      <c r="F15" s="72"/>
      <c r="G15" s="72"/>
      <c r="H15" s="72"/>
      <c r="I15" s="72"/>
      <c r="J15" s="72"/>
    </row>
    <row r="16" spans="1:11" ht="36" customHeight="1" x14ac:dyDescent="0.25">
      <c r="A16" s="4" t="s">
        <v>20</v>
      </c>
      <c r="B16" s="7" t="s">
        <v>70</v>
      </c>
      <c r="C16" s="72" t="s">
        <v>71</v>
      </c>
      <c r="D16" s="72"/>
      <c r="E16" s="72"/>
      <c r="F16" s="72"/>
      <c r="G16" s="72"/>
      <c r="H16" s="72"/>
      <c r="I16" s="72"/>
      <c r="J16" s="72"/>
    </row>
    <row r="17" spans="1:11" ht="15.75" x14ac:dyDescent="0.25">
      <c r="A17" s="69" t="s">
        <v>22</v>
      </c>
      <c r="B17" s="70"/>
      <c r="C17" s="70"/>
      <c r="D17" s="70"/>
      <c r="E17" s="70"/>
      <c r="F17" s="70"/>
      <c r="G17" s="70"/>
      <c r="H17" s="70"/>
      <c r="I17" s="70"/>
      <c r="J17" s="71"/>
    </row>
    <row r="18" spans="1:11" ht="29.25" customHeight="1" x14ac:dyDescent="0.25">
      <c r="A18" s="4" t="s">
        <v>23</v>
      </c>
      <c r="B18" s="92" t="s">
        <v>72</v>
      </c>
      <c r="C18" s="92"/>
      <c r="D18" s="92"/>
      <c r="E18" s="92"/>
      <c r="F18" s="92"/>
      <c r="G18" s="92"/>
      <c r="H18" s="92"/>
      <c r="I18" s="92"/>
      <c r="J18" s="93"/>
    </row>
    <row r="19" spans="1:11" ht="33" customHeight="1" x14ac:dyDescent="0.25">
      <c r="A19" s="9" t="s">
        <v>25</v>
      </c>
      <c r="B19" s="92" t="s">
        <v>73</v>
      </c>
      <c r="C19" s="92"/>
      <c r="D19" s="92"/>
      <c r="E19" s="92"/>
      <c r="F19" s="92"/>
      <c r="G19" s="92"/>
      <c r="H19" s="92"/>
      <c r="I19" s="92"/>
      <c r="J19" s="93"/>
    </row>
    <row r="20" spans="1:11" ht="34.5" customHeight="1" x14ac:dyDescent="0.25">
      <c r="A20" s="9" t="s">
        <v>27</v>
      </c>
      <c r="B20" s="92" t="s">
        <v>28</v>
      </c>
      <c r="C20" s="92"/>
      <c r="D20" s="92"/>
      <c r="E20" s="92"/>
      <c r="F20" s="92"/>
      <c r="G20" s="92"/>
      <c r="H20" s="92"/>
      <c r="I20" s="92"/>
      <c r="J20" s="93"/>
    </row>
    <row r="21" spans="1:11" ht="74.25" customHeight="1" x14ac:dyDescent="0.25">
      <c r="A21" s="9" t="s">
        <v>29</v>
      </c>
      <c r="B21" s="92" t="s">
        <v>74</v>
      </c>
      <c r="C21" s="92"/>
      <c r="D21" s="92"/>
      <c r="E21" s="92"/>
      <c r="F21" s="92"/>
      <c r="G21" s="92"/>
      <c r="H21" s="92"/>
      <c r="I21" s="92"/>
      <c r="J21" s="93"/>
      <c r="K21" s="1"/>
    </row>
    <row r="22" spans="1:11" ht="15.75" x14ac:dyDescent="0.25">
      <c r="A22" s="69" t="s">
        <v>31</v>
      </c>
      <c r="B22" s="70"/>
      <c r="C22" s="70"/>
      <c r="D22" s="70"/>
      <c r="E22" s="70"/>
      <c r="F22" s="70"/>
      <c r="G22" s="70"/>
      <c r="H22" s="70"/>
      <c r="I22" s="70"/>
      <c r="J22" s="71"/>
    </row>
    <row r="23" spans="1:11" ht="15.75" x14ac:dyDescent="0.25">
      <c r="A23" s="76" t="s">
        <v>32</v>
      </c>
      <c r="B23" s="77"/>
      <c r="C23" s="77"/>
      <c r="D23" s="77"/>
      <c r="E23" s="77"/>
      <c r="F23" s="77"/>
      <c r="G23" s="77"/>
      <c r="H23" s="77"/>
      <c r="I23" s="77"/>
      <c r="J23" s="78"/>
      <c r="K23" s="1"/>
    </row>
    <row r="24" spans="1:11" ht="31.5" customHeight="1" x14ac:dyDescent="0.25">
      <c r="A24" s="106" t="s">
        <v>33</v>
      </c>
      <c r="B24" s="107"/>
      <c r="C24" s="108" t="s">
        <v>34</v>
      </c>
      <c r="D24" s="110"/>
      <c r="E24" s="110"/>
      <c r="F24" s="110" t="s">
        <v>35</v>
      </c>
      <c r="G24" s="110"/>
      <c r="H24" s="107"/>
      <c r="I24" s="108" t="s">
        <v>36</v>
      </c>
      <c r="J24" s="109"/>
    </row>
    <row r="25" spans="1:11" x14ac:dyDescent="0.25">
      <c r="A25" s="96">
        <v>455680484</v>
      </c>
      <c r="B25" s="97"/>
      <c r="C25" s="103">
        <v>565984714.47000003</v>
      </c>
      <c r="D25" s="104"/>
      <c r="E25" s="105"/>
      <c r="F25" s="103">
        <v>188280045.52000001</v>
      </c>
      <c r="G25" s="104"/>
      <c r="H25" s="105"/>
      <c r="I25" s="98">
        <f>+F25/C25</f>
        <v>0.33265924097669208</v>
      </c>
      <c r="J25" s="99"/>
    </row>
    <row r="26" spans="1:11" ht="15.75" x14ac:dyDescent="0.25">
      <c r="A26" s="76" t="s">
        <v>37</v>
      </c>
      <c r="B26" s="77"/>
      <c r="C26" s="77"/>
      <c r="D26" s="77"/>
      <c r="E26" s="77"/>
      <c r="F26" s="77"/>
      <c r="G26" s="77"/>
      <c r="H26" s="77"/>
      <c r="I26" s="77"/>
      <c r="J26" s="78"/>
      <c r="K26" s="1"/>
    </row>
    <row r="27" spans="1:11" x14ac:dyDescent="0.25">
      <c r="A27" s="5"/>
      <c r="B27"/>
      <c r="C27" s="100" t="s">
        <v>38</v>
      </c>
      <c r="D27" s="101"/>
      <c r="E27" s="100" t="s">
        <v>39</v>
      </c>
      <c r="F27" s="101"/>
      <c r="G27" s="100" t="s">
        <v>40</v>
      </c>
      <c r="H27" s="100"/>
      <c r="I27" s="100" t="s">
        <v>41</v>
      </c>
      <c r="J27" s="102"/>
    </row>
    <row r="28" spans="1:11" ht="38.25" x14ac:dyDescent="0.25">
      <c r="A28" s="10" t="s">
        <v>42</v>
      </c>
      <c r="B28" s="11" t="s">
        <v>43</v>
      </c>
      <c r="C28" s="11" t="s">
        <v>44</v>
      </c>
      <c r="D28" s="11" t="s">
        <v>45</v>
      </c>
      <c r="E28" s="11" t="s">
        <v>46</v>
      </c>
      <c r="F28" s="11" t="s">
        <v>47</v>
      </c>
      <c r="G28" s="11" t="s">
        <v>48</v>
      </c>
      <c r="H28" s="11" t="s">
        <v>49</v>
      </c>
      <c r="I28" s="11" t="s">
        <v>50</v>
      </c>
      <c r="J28" s="12" t="s">
        <v>51</v>
      </c>
    </row>
    <row r="29" spans="1:11" ht="83.1" customHeight="1" x14ac:dyDescent="0.25">
      <c r="A29" s="33" t="s">
        <v>75</v>
      </c>
      <c r="B29" s="34" t="s">
        <v>76</v>
      </c>
      <c r="C29" s="13">
        <v>21</v>
      </c>
      <c r="D29" s="35">
        <v>228440874.94771001</v>
      </c>
      <c r="E29" s="13">
        <v>6</v>
      </c>
      <c r="F29" s="14">
        <v>17649515.710000001</v>
      </c>
      <c r="G29" s="15">
        <v>6</v>
      </c>
      <c r="H29" s="35">
        <v>77481344.659999996</v>
      </c>
      <c r="I29" s="36">
        <f>+Tabla16[[#This Row],[Física 
(E)]]/Tabla16[[#This Row],[Física
(C)]]</f>
        <v>1</v>
      </c>
      <c r="J29" s="37">
        <f>+Tabla16[[#This Row],[Financiera 
 (F)]]/Tabla16[[#This Row],[Financiera
(D)]]</f>
        <v>4.389998339506846</v>
      </c>
    </row>
    <row r="30" spans="1:11" ht="15.75" x14ac:dyDescent="0.25">
      <c r="A30" s="69" t="s">
        <v>54</v>
      </c>
      <c r="B30" s="70"/>
      <c r="C30" s="70"/>
      <c r="D30" s="70"/>
      <c r="E30" s="70"/>
      <c r="F30" s="70"/>
      <c r="G30" s="70"/>
      <c r="H30" s="70"/>
      <c r="I30" s="70"/>
      <c r="J30" s="71"/>
    </row>
    <row r="31" spans="1:11" ht="15.75" x14ac:dyDescent="0.25">
      <c r="A31" s="76" t="s">
        <v>55</v>
      </c>
      <c r="B31" s="77"/>
      <c r="C31" s="77"/>
      <c r="D31" s="77"/>
      <c r="E31" s="77"/>
      <c r="F31" s="77"/>
      <c r="G31" s="77"/>
      <c r="H31" s="77"/>
      <c r="I31" s="77"/>
      <c r="J31" s="78"/>
      <c r="K31" s="1"/>
    </row>
    <row r="32" spans="1:11" x14ac:dyDescent="0.25">
      <c r="A32" s="23" t="s">
        <v>56</v>
      </c>
      <c r="B32" s="92" t="s">
        <v>77</v>
      </c>
      <c r="C32" s="92"/>
      <c r="D32" s="92"/>
      <c r="E32" s="92"/>
      <c r="F32" s="92"/>
      <c r="G32" s="92"/>
      <c r="H32" s="92"/>
      <c r="I32" s="92"/>
      <c r="J32" s="93"/>
    </row>
    <row r="33" spans="1:11" ht="30" x14ac:dyDescent="0.25">
      <c r="A33" s="23" t="s">
        <v>58</v>
      </c>
      <c r="B33" s="92" t="s">
        <v>78</v>
      </c>
      <c r="C33" s="92"/>
      <c r="D33" s="92"/>
      <c r="E33" s="92"/>
      <c r="F33" s="92"/>
      <c r="G33" s="92"/>
      <c r="H33" s="92"/>
      <c r="I33" s="92"/>
      <c r="J33" s="93"/>
    </row>
    <row r="34" spans="1:11" ht="42.75" customHeight="1" x14ac:dyDescent="0.25">
      <c r="A34" s="53" t="s">
        <v>79</v>
      </c>
      <c r="B34" s="126" t="s">
        <v>122</v>
      </c>
      <c r="C34" s="126"/>
      <c r="D34" s="126"/>
      <c r="E34" s="126"/>
      <c r="F34" s="126"/>
      <c r="G34" s="126"/>
      <c r="H34" s="126"/>
      <c r="I34" s="126"/>
      <c r="J34" s="127"/>
    </row>
    <row r="35" spans="1:11" ht="57.75" customHeight="1" x14ac:dyDescent="0.25">
      <c r="A35" s="23" t="s">
        <v>60</v>
      </c>
      <c r="B35" s="128" t="s">
        <v>115</v>
      </c>
      <c r="C35" s="128"/>
      <c r="D35" s="128"/>
      <c r="E35" s="128"/>
      <c r="F35" s="128"/>
      <c r="G35" s="128"/>
      <c r="H35" s="128"/>
      <c r="I35" s="128"/>
      <c r="J35" s="129"/>
    </row>
    <row r="36" spans="1:11" ht="15.75" x14ac:dyDescent="0.25">
      <c r="A36" s="69" t="s">
        <v>61</v>
      </c>
      <c r="B36" s="70"/>
      <c r="C36" s="70"/>
      <c r="D36" s="70"/>
      <c r="E36" s="70"/>
      <c r="F36" s="70"/>
      <c r="G36" s="70"/>
      <c r="H36" s="70"/>
      <c r="I36" s="70"/>
      <c r="J36" s="71"/>
    </row>
    <row r="37" spans="1:11" ht="15.75" x14ac:dyDescent="0.25">
      <c r="A37" s="115" t="s">
        <v>62</v>
      </c>
      <c r="B37" s="116"/>
      <c r="C37" s="116"/>
      <c r="D37" s="116"/>
      <c r="E37" s="116"/>
      <c r="F37" s="116"/>
      <c r="G37" s="116"/>
      <c r="H37" s="116"/>
      <c r="I37" s="116"/>
      <c r="J37" s="117"/>
      <c r="K37" s="1"/>
    </row>
    <row r="38" spans="1:11" ht="27.75" customHeight="1" x14ac:dyDescent="0.25">
      <c r="A38" s="118" t="s">
        <v>63</v>
      </c>
      <c r="B38" s="119"/>
      <c r="C38" s="119"/>
      <c r="D38" s="119"/>
      <c r="E38" s="119"/>
      <c r="F38" s="119"/>
      <c r="G38" s="119"/>
      <c r="H38" s="119"/>
      <c r="I38" s="119"/>
      <c r="J38" s="120"/>
    </row>
    <row r="39" spans="1:11" ht="27.75" customHeight="1" x14ac:dyDescent="0.25">
      <c r="A39" s="29"/>
      <c r="B39" s="29"/>
      <c r="C39" s="29"/>
      <c r="D39" s="29"/>
      <c r="E39" s="29"/>
      <c r="F39" s="29"/>
      <c r="G39" s="29"/>
      <c r="H39" s="29"/>
      <c r="I39" s="29"/>
      <c r="J39" s="29"/>
    </row>
    <row r="40" spans="1:11" ht="30.75" customHeight="1" x14ac:dyDescent="0.25">
      <c r="A40" s="121" t="s">
        <v>64</v>
      </c>
      <c r="B40" s="121"/>
      <c r="C40" s="121"/>
      <c r="D40" s="121"/>
      <c r="E40" s="121"/>
      <c r="F40" s="121"/>
      <c r="G40" s="121"/>
      <c r="H40" s="121"/>
      <c r="I40" s="121"/>
      <c r="J40" s="121"/>
    </row>
    <row r="42" spans="1:11" x14ac:dyDescent="0.25">
      <c r="A42" s="32" t="s">
        <v>65</v>
      </c>
      <c r="B42" s="54">
        <f>+A25</f>
        <v>455680484</v>
      </c>
      <c r="D42" s="43"/>
      <c r="E42" s="43"/>
      <c r="F42" s="43"/>
      <c r="H42" s="43"/>
      <c r="I42" s="43"/>
      <c r="J42" s="43"/>
    </row>
    <row r="43" spans="1:11" x14ac:dyDescent="0.25">
      <c r="A43" s="32" t="s">
        <v>66</v>
      </c>
      <c r="B43" s="54">
        <v>565984714.47000003</v>
      </c>
      <c r="D43" s="113" t="s">
        <v>113</v>
      </c>
      <c r="E43" s="113"/>
      <c r="F43" s="113"/>
      <c r="H43" s="42"/>
      <c r="I43" s="42" t="s">
        <v>67</v>
      </c>
    </row>
    <row r="44" spans="1:11" x14ac:dyDescent="0.25">
      <c r="A44" s="32" t="s">
        <v>80</v>
      </c>
      <c r="B44" s="54">
        <v>188280045.52000001</v>
      </c>
      <c r="D44" s="114" t="s">
        <v>114</v>
      </c>
      <c r="E44" s="114"/>
      <c r="F44" s="114"/>
      <c r="H44" s="41"/>
      <c r="I44" s="41" t="s">
        <v>69</v>
      </c>
    </row>
    <row r="45" spans="1:11" x14ac:dyDescent="0.25">
      <c r="B45" s="48"/>
    </row>
  </sheetData>
  <mergeCells count="50">
    <mergeCell ref="A37:J37"/>
    <mergeCell ref="A38:J38"/>
    <mergeCell ref="A40:J40"/>
    <mergeCell ref="D43:F43"/>
    <mergeCell ref="D44:F44"/>
    <mergeCell ref="A36:J36"/>
    <mergeCell ref="A26:J26"/>
    <mergeCell ref="C27:D27"/>
    <mergeCell ref="E27:F27"/>
    <mergeCell ref="G27:H27"/>
    <mergeCell ref="I27:J27"/>
    <mergeCell ref="A30:J30"/>
    <mergeCell ref="A31:J31"/>
    <mergeCell ref="B32:J32"/>
    <mergeCell ref="B33:J33"/>
    <mergeCell ref="B34:J34"/>
    <mergeCell ref="B35:J35"/>
    <mergeCell ref="A25:B25"/>
    <mergeCell ref="C25:E25"/>
    <mergeCell ref="F25:H25"/>
    <mergeCell ref="I25:J25"/>
    <mergeCell ref="A17:J17"/>
    <mergeCell ref="B18:J18"/>
    <mergeCell ref="B19:J19"/>
    <mergeCell ref="B20:J20"/>
    <mergeCell ref="B21:J21"/>
    <mergeCell ref="A22:J22"/>
    <mergeCell ref="A23:J23"/>
    <mergeCell ref="A24:B24"/>
    <mergeCell ref="C24:E24"/>
    <mergeCell ref="F24:H24"/>
    <mergeCell ref="I24:J24"/>
    <mergeCell ref="C16:J16"/>
    <mergeCell ref="A5:J5"/>
    <mergeCell ref="A6:J6"/>
    <mergeCell ref="A7:J7"/>
    <mergeCell ref="B8:J8"/>
    <mergeCell ref="B9:J9"/>
    <mergeCell ref="B10:J10"/>
    <mergeCell ref="B11:J11"/>
    <mergeCell ref="B12:J12"/>
    <mergeCell ref="A13:J13"/>
    <mergeCell ref="C14:J14"/>
    <mergeCell ref="C15:J15"/>
    <mergeCell ref="A4:J4"/>
    <mergeCell ref="B1:J1"/>
    <mergeCell ref="B2:C2"/>
    <mergeCell ref="D2:H2"/>
    <mergeCell ref="B3:C3"/>
    <mergeCell ref="D3:H3"/>
  </mergeCells>
  <dataValidations count="15">
    <dataValidation allowBlank="1" sqref="A8" xr:uid="{00000000-0002-0000-0500-000000000000}"/>
    <dataValidation allowBlank="1" showInputMessage="1" prompt="Nombre del capítulo" sqref="B8:J10" xr:uid="{00000000-0002-0000-0500-000001000000}"/>
    <dataValidation allowBlank="1" showInputMessage="1" showErrorMessage="1" prompt="¿A quién va dirigido el programa?, ¿qué característica tiene esta población que requiere ser beneficiada?" sqref="B20:J20" xr:uid="{00000000-0002-0000-0500-000002000000}"/>
    <dataValidation allowBlank="1" showInputMessage="1" showErrorMessage="1" prompt="Nombre del producto" sqref="B32:J32" xr:uid="{00000000-0002-0000-0500-000003000000}"/>
    <dataValidation allowBlank="1" showInputMessage="1" showErrorMessage="1" prompt="1. Describir lo plasmado en el presupuesto_x000a_2. Describir lo alcanzado en términos financieros y de producción " sqref="B34:J34" xr:uid="{00000000-0002-0000-0500-000004000000}"/>
    <dataValidation allowBlank="1" showInputMessage="1" showErrorMessage="1" prompt="De existir desvío, explicar razones." sqref="B35:J35" xr:uid="{00000000-0002-0000-0500-000005000000}"/>
    <dataValidation allowBlank="1" showInputMessage="1" showErrorMessage="1" prompt="Oportunidades de mejora identificadas" sqref="A38:J39" xr:uid="{00000000-0002-0000-0500-000006000000}"/>
    <dataValidation allowBlank="1" showInputMessage="1" showErrorMessage="1" prompt="Presupuesto del programa" sqref="A25:C25 F25" xr:uid="{00000000-0002-0000-0500-000007000000}"/>
    <dataValidation allowBlank="1" showInputMessage="1" showErrorMessage="1" prompt="¿En qué consiste el programa?" sqref="B33:J33 B19:J19" xr:uid="{00000000-0002-0000-0500-000008000000}"/>
    <dataValidation allowBlank="1" showInputMessage="1" showErrorMessage="1" prompt="Nombre de cada producto" sqref="A28:A29" xr:uid="{00000000-0002-0000-0500-000009000000}"/>
    <dataValidation allowBlank="1" showInputMessage="1" showErrorMessage="1" prompt="Nombre del indicador" sqref="B28:B29" xr:uid="{00000000-0002-0000-0500-00000A000000}"/>
    <dataValidation allowBlank="1" showInputMessage="1" showErrorMessage="1" prompt="Meta anual del indicador" sqref="C28:C29 E28" xr:uid="{00000000-0002-0000-0500-00000B000000}"/>
    <dataValidation allowBlank="1" showInputMessage="1" showErrorMessage="1" prompt="Monto presupuestado para el producto" sqref="D28:D29 E29:F29 F28" xr:uid="{00000000-0002-0000-0500-00000C000000}"/>
    <dataValidation allowBlank="1" showInputMessage="1" showErrorMessage="1" prompt="Meta alcanzada en el trimestre" sqref="G28:G29" xr:uid="{00000000-0002-0000-0500-00000D000000}"/>
    <dataValidation allowBlank="1" showInputMessage="1" showErrorMessage="1" prompt="Monto ejecutado en el trimestre" sqref="H28:H29" xr:uid="{00000000-0002-0000-0500-00000E000000}"/>
  </dataValidations>
  <printOptions horizontalCentered="1" verticalCentered="1"/>
  <pageMargins left="0.31496062992125984" right="0.31496062992125984" top="0.35433070866141736" bottom="0.35433070866141736" header="0.31496062992125984" footer="0.31496062992125984"/>
  <pageSetup scale="65"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59999389629810485"/>
  </sheetPr>
  <dimension ref="A1:L47"/>
  <sheetViews>
    <sheetView showGridLines="0" topLeftCell="A28" zoomScaleNormal="100" workbookViewId="0">
      <selection activeCell="A37" sqref="A37:XFD37"/>
    </sheetView>
  </sheetViews>
  <sheetFormatPr baseColWidth="10" defaultColWidth="11.42578125" defaultRowHeight="15" x14ac:dyDescent="0.25"/>
  <cols>
    <col min="1" max="1" width="23" style="6" customWidth="1"/>
    <col min="2" max="2" width="13.7109375" style="6" bestFit="1" customWidth="1"/>
    <col min="3" max="10" width="12.7109375" style="6" customWidth="1"/>
    <col min="11" max="11" width="11.42578125" style="6"/>
  </cols>
  <sheetData>
    <row r="1" spans="1:11" ht="21.75" thickBot="1" x14ac:dyDescent="0.3">
      <c r="A1" s="24"/>
      <c r="B1" s="79" t="s">
        <v>0</v>
      </c>
      <c r="C1" s="80"/>
      <c r="D1" s="80"/>
      <c r="E1" s="80"/>
      <c r="F1" s="80"/>
      <c r="G1" s="80"/>
      <c r="H1" s="80"/>
      <c r="I1" s="80"/>
      <c r="J1" s="81"/>
      <c r="K1" s="1"/>
    </row>
    <row r="2" spans="1:11" ht="21.75" thickBot="1" x14ac:dyDescent="0.3">
      <c r="A2" s="25"/>
      <c r="B2" s="82" t="s">
        <v>1</v>
      </c>
      <c r="C2" s="83"/>
      <c r="D2" s="82" t="s">
        <v>2</v>
      </c>
      <c r="E2" s="83"/>
      <c r="F2" s="83"/>
      <c r="G2" s="83"/>
      <c r="H2" s="84"/>
      <c r="I2" s="2" t="s">
        <v>3</v>
      </c>
      <c r="J2" s="3" t="s">
        <v>4</v>
      </c>
      <c r="K2" s="1"/>
    </row>
    <row r="3" spans="1:11" ht="21.75" thickBot="1" x14ac:dyDescent="0.3">
      <c r="A3" s="26"/>
      <c r="B3" s="85" t="s">
        <v>5</v>
      </c>
      <c r="C3" s="86"/>
      <c r="D3" s="85"/>
      <c r="E3" s="86"/>
      <c r="F3" s="86"/>
      <c r="G3" s="86"/>
      <c r="H3" s="87"/>
      <c r="I3" s="30">
        <v>45575</v>
      </c>
      <c r="J3" s="31"/>
      <c r="K3" s="1"/>
    </row>
    <row r="4" spans="1:11" x14ac:dyDescent="0.25">
      <c r="A4" s="88"/>
      <c r="B4" s="89"/>
      <c r="C4" s="89"/>
      <c r="D4" s="90"/>
      <c r="E4" s="90"/>
      <c r="F4" s="90"/>
      <c r="G4" s="90"/>
      <c r="H4" s="90"/>
      <c r="I4" s="89"/>
      <c r="J4" s="91"/>
      <c r="K4" s="1"/>
    </row>
    <row r="5" spans="1:11" ht="3" customHeight="1" x14ac:dyDescent="0.25">
      <c r="A5" s="73"/>
      <c r="B5" s="74"/>
      <c r="C5" s="74"/>
      <c r="D5" s="74"/>
      <c r="E5" s="74"/>
      <c r="F5" s="74"/>
      <c r="G5" s="74"/>
      <c r="H5" s="74"/>
      <c r="I5" s="74"/>
      <c r="J5" s="75"/>
      <c r="K5" s="1"/>
    </row>
    <row r="6" spans="1:11" ht="15.75" x14ac:dyDescent="0.25">
      <c r="A6" s="69" t="s">
        <v>6</v>
      </c>
      <c r="B6" s="70"/>
      <c r="C6" s="70"/>
      <c r="D6" s="70"/>
      <c r="E6" s="70"/>
      <c r="F6" s="70"/>
      <c r="G6" s="70"/>
      <c r="H6" s="70"/>
      <c r="I6" s="70"/>
      <c r="J6" s="71"/>
      <c r="K6" s="1"/>
    </row>
    <row r="7" spans="1:11" ht="15.75" x14ac:dyDescent="0.25">
      <c r="A7" s="76" t="s">
        <v>7</v>
      </c>
      <c r="B7" s="77"/>
      <c r="C7" s="77"/>
      <c r="D7" s="77"/>
      <c r="E7" s="77"/>
      <c r="F7" s="77"/>
      <c r="G7" s="77"/>
      <c r="H7" s="77"/>
      <c r="I7" s="77"/>
      <c r="J7" s="78"/>
      <c r="K7" s="1"/>
    </row>
    <row r="8" spans="1:11" x14ac:dyDescent="0.25">
      <c r="A8" s="4" t="s">
        <v>8</v>
      </c>
      <c r="B8" s="63" t="s">
        <v>9</v>
      </c>
      <c r="C8" s="64"/>
      <c r="D8" s="64"/>
      <c r="E8" s="64"/>
      <c r="F8" s="64"/>
      <c r="G8" s="64"/>
      <c r="H8" s="64"/>
      <c r="I8" s="64"/>
      <c r="J8" s="65"/>
      <c r="K8" s="1"/>
    </row>
    <row r="9" spans="1:11" ht="15" customHeight="1" x14ac:dyDescent="0.25">
      <c r="A9" s="27" t="s">
        <v>10</v>
      </c>
      <c r="B9" s="63" t="s">
        <v>11</v>
      </c>
      <c r="C9" s="64"/>
      <c r="D9" s="64"/>
      <c r="E9" s="64"/>
      <c r="F9" s="64"/>
      <c r="G9" s="64"/>
      <c r="H9" s="64"/>
      <c r="I9" s="64"/>
      <c r="J9" s="65"/>
      <c r="K9" s="1"/>
    </row>
    <row r="10" spans="1:11" x14ac:dyDescent="0.25">
      <c r="A10" s="27" t="s">
        <v>12</v>
      </c>
      <c r="B10" s="63" t="s">
        <v>13</v>
      </c>
      <c r="C10" s="64"/>
      <c r="D10" s="64"/>
      <c r="E10" s="64"/>
      <c r="F10" s="64"/>
      <c r="G10" s="64"/>
      <c r="H10" s="64"/>
      <c r="I10" s="64"/>
      <c r="J10" s="65"/>
      <c r="K10" s="1"/>
    </row>
    <row r="11" spans="1:11" ht="44.25" customHeight="1" x14ac:dyDescent="0.25">
      <c r="A11" s="4" t="s">
        <v>14</v>
      </c>
      <c r="B11" s="92" t="s">
        <v>15</v>
      </c>
      <c r="C11" s="124"/>
      <c r="D11" s="124"/>
      <c r="E11" s="124"/>
      <c r="F11" s="124"/>
      <c r="G11" s="124"/>
      <c r="H11" s="124"/>
      <c r="I11" s="124"/>
      <c r="J11" s="125"/>
    </row>
    <row r="12" spans="1:11" ht="49.5" customHeight="1" x14ac:dyDescent="0.25">
      <c r="A12" s="4" t="s">
        <v>16</v>
      </c>
      <c r="B12" s="66" t="s">
        <v>119</v>
      </c>
      <c r="C12" s="67"/>
      <c r="D12" s="67"/>
      <c r="E12" s="67"/>
      <c r="F12" s="67"/>
      <c r="G12" s="67"/>
      <c r="H12" s="67"/>
      <c r="I12" s="67"/>
      <c r="J12" s="68"/>
    </row>
    <row r="13" spans="1:11" ht="15.75" x14ac:dyDescent="0.25">
      <c r="A13" s="69" t="s">
        <v>17</v>
      </c>
      <c r="B13" s="70"/>
      <c r="C13" s="70"/>
      <c r="D13" s="70"/>
      <c r="E13" s="70"/>
      <c r="F13" s="70"/>
      <c r="G13" s="70"/>
      <c r="H13" s="70"/>
      <c r="I13" s="70"/>
      <c r="J13" s="71"/>
    </row>
    <row r="14" spans="1:11" ht="27.75" customHeight="1" x14ac:dyDescent="0.25">
      <c r="A14" s="4" t="s">
        <v>18</v>
      </c>
      <c r="B14" s="39">
        <v>3</v>
      </c>
      <c r="C14" s="72" t="str">
        <f>IFERROR(VLOOKUP(B14,'[1]Validacion datos'!A2:B5,2,FALSE),"")</f>
        <v>DESARROLLO PRODUCTIVO</v>
      </c>
      <c r="D14" s="72"/>
      <c r="E14" s="72"/>
      <c r="F14" s="72"/>
      <c r="G14" s="72"/>
      <c r="H14" s="72"/>
      <c r="I14" s="72"/>
      <c r="J14" s="72"/>
    </row>
    <row r="15" spans="1:11" ht="26.25" customHeight="1" x14ac:dyDescent="0.25">
      <c r="A15" s="4" t="s">
        <v>19</v>
      </c>
      <c r="B15" s="40">
        <v>3.3</v>
      </c>
      <c r="C15" s="72" t="str">
        <f>IFERROR(VLOOKUP(B15,'[1]Validacion datos'!A8:B26,2,FALSE),"")</f>
        <v>Competitividad e innovavión en un ambiente favorable a la cooperación y la responsabilidad social</v>
      </c>
      <c r="D15" s="72"/>
      <c r="E15" s="72"/>
      <c r="F15" s="72"/>
      <c r="G15" s="72"/>
      <c r="H15" s="72"/>
      <c r="I15" s="72"/>
      <c r="J15" s="72"/>
    </row>
    <row r="16" spans="1:11" ht="30.75" customHeight="1" x14ac:dyDescent="0.25">
      <c r="A16" s="4" t="s">
        <v>20</v>
      </c>
      <c r="B16" s="8" t="s">
        <v>81</v>
      </c>
      <c r="C16" s="72" t="str">
        <f>IFERROR(VLOOKUP(B16,'[1]Validacion datos'!D8:E64,2,FALSE),"")</f>
        <v>Fortalecer el sistema nacional de ciencia, tecnoloíia e innovación para dea respuestas a las demandas económicas, sociales y culturales de la nación y propiciar la inserción en la sociedad y economía del conocimiento</v>
      </c>
      <c r="D16" s="72"/>
      <c r="E16" s="72"/>
      <c r="F16" s="72"/>
      <c r="G16" s="72"/>
      <c r="H16" s="72"/>
      <c r="I16" s="72"/>
      <c r="J16" s="72"/>
    </row>
    <row r="17" spans="1:12" ht="15.75" x14ac:dyDescent="0.25">
      <c r="A17" s="69" t="s">
        <v>22</v>
      </c>
      <c r="B17" s="70"/>
      <c r="C17" s="70"/>
      <c r="D17" s="70"/>
      <c r="E17" s="70"/>
      <c r="F17" s="70"/>
      <c r="G17" s="70"/>
      <c r="H17" s="70"/>
      <c r="I17" s="70"/>
      <c r="J17" s="71"/>
    </row>
    <row r="18" spans="1:12" ht="29.25" customHeight="1" x14ac:dyDescent="0.25">
      <c r="A18" s="4" t="s">
        <v>23</v>
      </c>
      <c r="B18" s="92" t="s">
        <v>82</v>
      </c>
      <c r="C18" s="92"/>
      <c r="D18" s="92"/>
      <c r="E18" s="92"/>
      <c r="F18" s="92"/>
      <c r="G18" s="92"/>
      <c r="H18" s="92"/>
      <c r="I18" s="92"/>
      <c r="J18" s="93"/>
    </row>
    <row r="19" spans="1:12" ht="55.5" customHeight="1" x14ac:dyDescent="0.25">
      <c r="A19" s="9" t="s">
        <v>25</v>
      </c>
      <c r="B19" s="92" t="s">
        <v>83</v>
      </c>
      <c r="C19" s="92"/>
      <c r="D19" s="92"/>
      <c r="E19" s="92"/>
      <c r="F19" s="92"/>
      <c r="G19" s="92"/>
      <c r="H19" s="92"/>
      <c r="I19" s="92"/>
      <c r="J19" s="93"/>
    </row>
    <row r="20" spans="1:12" ht="34.5" customHeight="1" x14ac:dyDescent="0.25">
      <c r="A20" s="9" t="s">
        <v>27</v>
      </c>
      <c r="B20" s="92" t="s">
        <v>28</v>
      </c>
      <c r="C20" s="92"/>
      <c r="D20" s="92"/>
      <c r="E20" s="92"/>
      <c r="F20" s="92"/>
      <c r="G20" s="92"/>
      <c r="H20" s="92"/>
      <c r="I20" s="92"/>
      <c r="J20" s="93"/>
    </row>
    <row r="21" spans="1:12" ht="60" customHeight="1" x14ac:dyDescent="0.25">
      <c r="A21" s="9" t="s">
        <v>29</v>
      </c>
      <c r="B21" s="111" t="s">
        <v>84</v>
      </c>
      <c r="C21" s="111"/>
      <c r="D21" s="111"/>
      <c r="E21" s="111"/>
      <c r="F21" s="111"/>
      <c r="G21" s="111"/>
      <c r="H21" s="111"/>
      <c r="I21" s="111"/>
      <c r="J21" s="112"/>
      <c r="K21" s="1"/>
    </row>
    <row r="22" spans="1:12" ht="15.75" x14ac:dyDescent="0.25">
      <c r="A22" s="69" t="s">
        <v>31</v>
      </c>
      <c r="B22" s="70"/>
      <c r="C22" s="70"/>
      <c r="D22" s="70"/>
      <c r="E22" s="70"/>
      <c r="F22" s="70"/>
      <c r="G22" s="70"/>
      <c r="H22" s="70"/>
      <c r="I22" s="70"/>
      <c r="J22" s="71"/>
    </row>
    <row r="23" spans="1:12" ht="15.75" x14ac:dyDescent="0.25">
      <c r="A23" s="76" t="s">
        <v>32</v>
      </c>
      <c r="B23" s="77"/>
      <c r="C23" s="77"/>
      <c r="D23" s="77"/>
      <c r="E23" s="77"/>
      <c r="F23" s="77"/>
      <c r="G23" s="77"/>
      <c r="H23" s="77"/>
      <c r="I23" s="77"/>
      <c r="J23" s="78"/>
      <c r="K23" s="1"/>
    </row>
    <row r="24" spans="1:12" ht="15" customHeight="1" x14ac:dyDescent="0.25">
      <c r="A24" s="106" t="s">
        <v>33</v>
      </c>
      <c r="B24" s="107"/>
      <c r="C24" s="108" t="s">
        <v>34</v>
      </c>
      <c r="D24" s="110"/>
      <c r="E24" s="110"/>
      <c r="F24" s="110" t="s">
        <v>35</v>
      </c>
      <c r="G24" s="110"/>
      <c r="H24" s="107"/>
      <c r="I24" s="108" t="s">
        <v>36</v>
      </c>
      <c r="J24" s="109"/>
    </row>
    <row r="25" spans="1:12" x14ac:dyDescent="0.25">
      <c r="A25" s="96">
        <v>19865797</v>
      </c>
      <c r="B25" s="97"/>
      <c r="C25" s="103">
        <v>87357162</v>
      </c>
      <c r="D25" s="104"/>
      <c r="E25" s="105"/>
      <c r="F25" s="103">
        <v>36652697.590000004</v>
      </c>
      <c r="G25" s="104"/>
      <c r="H25" s="105"/>
      <c r="I25" s="98">
        <f>+F25/C25</f>
        <v>0.4195728976406079</v>
      </c>
      <c r="J25" s="99"/>
    </row>
    <row r="26" spans="1:12" ht="15.75" x14ac:dyDescent="0.25">
      <c r="A26" s="76" t="s">
        <v>37</v>
      </c>
      <c r="B26" s="77"/>
      <c r="C26" s="77"/>
      <c r="D26" s="77"/>
      <c r="E26" s="77"/>
      <c r="F26" s="77"/>
      <c r="G26" s="77"/>
      <c r="H26" s="77"/>
      <c r="I26" s="77"/>
      <c r="J26" s="78"/>
      <c r="K26" s="1"/>
    </row>
    <row r="27" spans="1:12" x14ac:dyDescent="0.25">
      <c r="A27" s="5"/>
      <c r="B27"/>
      <c r="C27" s="100" t="s">
        <v>38</v>
      </c>
      <c r="D27" s="101"/>
      <c r="E27" s="100" t="s">
        <v>39</v>
      </c>
      <c r="F27" s="101"/>
      <c r="G27" s="100" t="s">
        <v>40</v>
      </c>
      <c r="H27" s="100"/>
      <c r="I27" s="100" t="s">
        <v>41</v>
      </c>
      <c r="J27" s="102"/>
    </row>
    <row r="28" spans="1:12" ht="38.25" x14ac:dyDescent="0.25">
      <c r="A28" s="10" t="s">
        <v>42</v>
      </c>
      <c r="B28" s="11" t="s">
        <v>43</v>
      </c>
      <c r="C28" s="11" t="s">
        <v>44</v>
      </c>
      <c r="D28" s="11" t="s">
        <v>45</v>
      </c>
      <c r="E28" s="11" t="s">
        <v>46</v>
      </c>
      <c r="F28" s="11" t="s">
        <v>47</v>
      </c>
      <c r="G28" s="11" t="s">
        <v>48</v>
      </c>
      <c r="H28" s="11" t="s">
        <v>49</v>
      </c>
      <c r="I28" s="11" t="s">
        <v>50</v>
      </c>
      <c r="J28" s="12" t="s">
        <v>51</v>
      </c>
    </row>
    <row r="29" spans="1:12" ht="107.1" customHeight="1" x14ac:dyDescent="0.25">
      <c r="A29" s="44" t="s">
        <v>85</v>
      </c>
      <c r="B29" s="45" t="s">
        <v>86</v>
      </c>
      <c r="C29" s="13">
        <v>9</v>
      </c>
      <c r="D29" s="35">
        <v>113217592</v>
      </c>
      <c r="E29" s="13">
        <v>3</v>
      </c>
      <c r="F29" s="14">
        <v>1735072</v>
      </c>
      <c r="G29" s="15">
        <v>3</v>
      </c>
      <c r="H29" s="35">
        <v>1821666.96</v>
      </c>
      <c r="I29" s="16">
        <f>+Tabla17[[#This Row],[Física 
(E)]]/Tabla17[[#This Row],[Física
(C)]]</f>
        <v>1</v>
      </c>
      <c r="J29" s="17">
        <f>+Tabla17[[#This Row],[Financiera 
 (F)]]/Tabla17[[#This Row],[Financiera
(D)]]</f>
        <v>1.0499085686357683</v>
      </c>
      <c r="L29" s="58"/>
    </row>
    <row r="30" spans="1:12" x14ac:dyDescent="0.25">
      <c r="A30" s="18"/>
      <c r="B30" s="19"/>
      <c r="C30" s="20"/>
      <c r="D30" s="21"/>
      <c r="E30" s="21"/>
      <c r="F30" s="21"/>
      <c r="G30" s="22"/>
      <c r="H30" s="21"/>
      <c r="I30" s="16"/>
      <c r="J30" s="17"/>
    </row>
    <row r="31" spans="1:12" ht="15.75" x14ac:dyDescent="0.25">
      <c r="A31" s="69" t="s">
        <v>54</v>
      </c>
      <c r="B31" s="70"/>
      <c r="C31" s="70"/>
      <c r="D31" s="70"/>
      <c r="E31" s="70"/>
      <c r="F31" s="70"/>
      <c r="G31" s="70"/>
      <c r="H31" s="70"/>
      <c r="I31" s="70"/>
      <c r="J31" s="71"/>
    </row>
    <row r="32" spans="1:12" ht="15.75" x14ac:dyDescent="0.25">
      <c r="A32" s="76" t="s">
        <v>55</v>
      </c>
      <c r="B32" s="77"/>
      <c r="C32" s="77"/>
      <c r="D32" s="77"/>
      <c r="E32" s="77"/>
      <c r="F32" s="77"/>
      <c r="G32" s="77"/>
      <c r="H32" s="77"/>
      <c r="I32" s="77"/>
      <c r="J32" s="78"/>
      <c r="K32" s="1"/>
    </row>
    <row r="33" spans="1:11" ht="32.1" customHeight="1" x14ac:dyDescent="0.25">
      <c r="A33" s="23" t="s">
        <v>56</v>
      </c>
      <c r="B33" s="111" t="s">
        <v>85</v>
      </c>
      <c r="C33" s="111"/>
      <c r="D33" s="111"/>
      <c r="E33" s="111"/>
      <c r="F33" s="111"/>
      <c r="G33" s="111"/>
      <c r="H33" s="111"/>
      <c r="I33" s="111"/>
      <c r="J33" s="112"/>
    </row>
    <row r="34" spans="1:11" ht="32.1" customHeight="1" x14ac:dyDescent="0.25">
      <c r="A34" s="23" t="s">
        <v>58</v>
      </c>
      <c r="B34" s="92" t="s">
        <v>87</v>
      </c>
      <c r="C34" s="92"/>
      <c r="D34" s="92"/>
      <c r="E34" s="92"/>
      <c r="F34" s="92"/>
      <c r="G34" s="92"/>
      <c r="H34" s="92"/>
      <c r="I34" s="92"/>
      <c r="J34" s="93"/>
    </row>
    <row r="35" spans="1:11" ht="32.1" customHeight="1" x14ac:dyDescent="0.25">
      <c r="A35" s="23" t="s">
        <v>59</v>
      </c>
      <c r="B35" s="128" t="s">
        <v>116</v>
      </c>
      <c r="C35" s="128"/>
      <c r="D35" s="128"/>
      <c r="E35" s="128"/>
      <c r="F35" s="128"/>
      <c r="G35" s="128"/>
      <c r="H35" s="128"/>
      <c r="I35" s="128"/>
      <c r="J35" s="129"/>
    </row>
    <row r="36" spans="1:11" ht="41.1" customHeight="1" x14ac:dyDescent="0.25">
      <c r="A36" s="23" t="s">
        <v>60</v>
      </c>
      <c r="B36" s="130"/>
      <c r="C36" s="130"/>
      <c r="D36" s="130"/>
      <c r="E36" s="130"/>
      <c r="F36" s="130"/>
      <c r="G36" s="130"/>
      <c r="H36" s="130"/>
      <c r="I36" s="130"/>
      <c r="J36" s="131"/>
    </row>
    <row r="37" spans="1:11" ht="15.75" x14ac:dyDescent="0.25">
      <c r="A37" s="69" t="s">
        <v>61</v>
      </c>
      <c r="B37" s="70"/>
      <c r="C37" s="70"/>
      <c r="D37" s="70"/>
      <c r="E37" s="70"/>
      <c r="F37" s="70"/>
      <c r="G37" s="70"/>
      <c r="H37" s="70"/>
      <c r="I37" s="70"/>
      <c r="J37" s="71"/>
    </row>
    <row r="38" spans="1:11" ht="15.75" x14ac:dyDescent="0.25">
      <c r="A38" s="115" t="s">
        <v>62</v>
      </c>
      <c r="B38" s="116"/>
      <c r="C38" s="116"/>
      <c r="D38" s="116"/>
      <c r="E38" s="116"/>
      <c r="F38" s="116"/>
      <c r="G38" s="116"/>
      <c r="H38" s="116"/>
      <c r="I38" s="116"/>
      <c r="J38" s="117"/>
      <c r="K38" s="1"/>
    </row>
    <row r="39" spans="1:11" ht="27.75" customHeight="1" x14ac:dyDescent="0.25">
      <c r="A39" s="118" t="s">
        <v>63</v>
      </c>
      <c r="B39" s="119"/>
      <c r="C39" s="119"/>
      <c r="D39" s="119"/>
      <c r="E39" s="119"/>
      <c r="F39" s="119"/>
      <c r="G39" s="119"/>
      <c r="H39" s="119"/>
      <c r="I39" s="119"/>
      <c r="J39" s="120"/>
    </row>
    <row r="40" spans="1:11" ht="13.5" customHeight="1" x14ac:dyDescent="0.25">
      <c r="A40" s="29"/>
      <c r="B40" s="29"/>
      <c r="C40" s="29"/>
      <c r="D40" s="29"/>
      <c r="E40" s="29"/>
      <c r="F40" s="29"/>
      <c r="G40" s="29"/>
      <c r="H40" s="29"/>
      <c r="I40" s="29"/>
      <c r="J40" s="29"/>
    </row>
    <row r="41" spans="1:11" ht="26.45" customHeight="1" x14ac:dyDescent="0.25">
      <c r="A41" s="121" t="s">
        <v>64</v>
      </c>
      <c r="B41" s="121"/>
      <c r="C41" s="121"/>
      <c r="D41" s="121"/>
      <c r="E41" s="121"/>
      <c r="F41" s="121"/>
      <c r="G41" s="121"/>
      <c r="H41" s="121"/>
      <c r="I41" s="121"/>
      <c r="J41" s="121"/>
    </row>
    <row r="42" spans="1:11" x14ac:dyDescent="0.25">
      <c r="B42" s="48"/>
    </row>
    <row r="43" spans="1:11" x14ac:dyDescent="0.25">
      <c r="A43" s="32" t="s">
        <v>65</v>
      </c>
      <c r="B43" s="54">
        <f>+A25</f>
        <v>19865797</v>
      </c>
      <c r="D43" s="43"/>
      <c r="E43" s="43"/>
      <c r="F43" s="43"/>
      <c r="H43" s="43"/>
      <c r="I43" s="43"/>
      <c r="J43" s="43"/>
    </row>
    <row r="44" spans="1:11" x14ac:dyDescent="0.25">
      <c r="A44" s="32" t="s">
        <v>66</v>
      </c>
      <c r="B44" s="54">
        <v>87357162</v>
      </c>
      <c r="D44" s="113" t="s">
        <v>113</v>
      </c>
      <c r="E44" s="113"/>
      <c r="F44" s="113"/>
      <c r="H44" s="42"/>
      <c r="I44" s="42" t="s">
        <v>67</v>
      </c>
    </row>
    <row r="45" spans="1:11" x14ac:dyDescent="0.25">
      <c r="A45" s="32" t="s">
        <v>80</v>
      </c>
      <c r="B45" s="54">
        <v>36652697.590000004</v>
      </c>
      <c r="D45" s="114" t="s">
        <v>114</v>
      </c>
      <c r="E45" s="114"/>
      <c r="F45" s="114"/>
      <c r="H45" s="41"/>
      <c r="I45" s="41" t="s">
        <v>69</v>
      </c>
    </row>
    <row r="46" spans="1:11" x14ac:dyDescent="0.25">
      <c r="B46" s="48"/>
    </row>
    <row r="47" spans="1:11" x14ac:dyDescent="0.25">
      <c r="B47" s="48"/>
    </row>
  </sheetData>
  <mergeCells count="50">
    <mergeCell ref="A38:J38"/>
    <mergeCell ref="A39:J39"/>
    <mergeCell ref="A41:J41"/>
    <mergeCell ref="D44:F44"/>
    <mergeCell ref="D45:F45"/>
    <mergeCell ref="A37:J37"/>
    <mergeCell ref="A26:J26"/>
    <mergeCell ref="C27:D27"/>
    <mergeCell ref="E27:F27"/>
    <mergeCell ref="G27:H27"/>
    <mergeCell ref="I27:J27"/>
    <mergeCell ref="A31:J31"/>
    <mergeCell ref="A32:J32"/>
    <mergeCell ref="B33:J33"/>
    <mergeCell ref="B34:J34"/>
    <mergeCell ref="B35:J35"/>
    <mergeCell ref="B36:J36"/>
    <mergeCell ref="A25:B25"/>
    <mergeCell ref="C25:E25"/>
    <mergeCell ref="F25:H25"/>
    <mergeCell ref="I25:J25"/>
    <mergeCell ref="A17:J17"/>
    <mergeCell ref="B18:J18"/>
    <mergeCell ref="B19:J19"/>
    <mergeCell ref="B20:J20"/>
    <mergeCell ref="B21:J21"/>
    <mergeCell ref="A22:J22"/>
    <mergeCell ref="A23:J23"/>
    <mergeCell ref="A24:B24"/>
    <mergeCell ref="C24:E24"/>
    <mergeCell ref="F24:H24"/>
    <mergeCell ref="I24:J24"/>
    <mergeCell ref="C16:J16"/>
    <mergeCell ref="A5:J5"/>
    <mergeCell ref="A6:J6"/>
    <mergeCell ref="A7:J7"/>
    <mergeCell ref="B8:J8"/>
    <mergeCell ref="B9:J9"/>
    <mergeCell ref="B10:J10"/>
    <mergeCell ref="B11:J11"/>
    <mergeCell ref="B12:J12"/>
    <mergeCell ref="A13:J13"/>
    <mergeCell ref="C14:J14"/>
    <mergeCell ref="C15:J15"/>
    <mergeCell ref="A4:J4"/>
    <mergeCell ref="B1:J1"/>
    <mergeCell ref="B2:C2"/>
    <mergeCell ref="D2:H2"/>
    <mergeCell ref="B3:C3"/>
    <mergeCell ref="D3:H3"/>
  </mergeCells>
  <dataValidations count="15">
    <dataValidation allowBlank="1" sqref="A8" xr:uid="{00000000-0002-0000-0600-000000000000}"/>
    <dataValidation allowBlank="1" showInputMessage="1" prompt="Nombre del capítulo" sqref="B8:J10" xr:uid="{00000000-0002-0000-0600-000001000000}"/>
    <dataValidation allowBlank="1" showInputMessage="1" showErrorMessage="1" prompt="¿A quién va dirigido el programa?, ¿qué característica tiene esta población que requiere ser beneficiada?" sqref="B20:J20" xr:uid="{00000000-0002-0000-0600-000002000000}"/>
    <dataValidation allowBlank="1" showInputMessage="1" showErrorMessage="1" prompt="Nombre del producto" sqref="B33:J33" xr:uid="{00000000-0002-0000-0600-000003000000}"/>
    <dataValidation allowBlank="1" showInputMessage="1" showErrorMessage="1" prompt="1. Describir lo plasmado en el presupuesto_x000a_2. Describir lo alcanzado en términos financieros y de producción " sqref="B35:J35" xr:uid="{00000000-0002-0000-0600-000004000000}"/>
    <dataValidation allowBlank="1" showInputMessage="1" showErrorMessage="1" prompt="De existir desvío, explicar razones." sqref="B36:J36" xr:uid="{00000000-0002-0000-0600-000005000000}"/>
    <dataValidation allowBlank="1" showInputMessage="1" showErrorMessage="1" prompt="Oportunidades de mejora identificadas" sqref="A39:J40" xr:uid="{00000000-0002-0000-0600-000006000000}"/>
    <dataValidation allowBlank="1" showInputMessage="1" showErrorMessage="1" prompt="Presupuesto del programa" sqref="A25:C25 F25" xr:uid="{00000000-0002-0000-0600-000007000000}"/>
    <dataValidation allowBlank="1" showInputMessage="1" showErrorMessage="1" prompt="¿En qué consiste el programa?" sqref="B34:J34 B19:J19" xr:uid="{00000000-0002-0000-0600-000008000000}"/>
    <dataValidation allowBlank="1" showInputMessage="1" showErrorMessage="1" prompt="Nombre de cada producto" sqref="A28:A30" xr:uid="{00000000-0002-0000-0600-000009000000}"/>
    <dataValidation allowBlank="1" showInputMessage="1" showErrorMessage="1" prompt="Nombre del indicador" sqref="B28:B30" xr:uid="{00000000-0002-0000-0600-00000A000000}"/>
    <dataValidation allowBlank="1" showInputMessage="1" showErrorMessage="1" prompt="Meta anual del indicador" sqref="C28:C30 E28" xr:uid="{00000000-0002-0000-0600-00000B000000}"/>
    <dataValidation allowBlank="1" showInputMessage="1" showErrorMessage="1" prompt="Monto presupuestado para el producto" sqref="D28:D30 E29:F30 F28" xr:uid="{00000000-0002-0000-0600-00000C000000}"/>
    <dataValidation allowBlank="1" showInputMessage="1" showErrorMessage="1" prompt="Meta alcanzada en el trimestre" sqref="G28:G30" xr:uid="{00000000-0002-0000-0600-00000D000000}"/>
    <dataValidation allowBlank="1" showInputMessage="1" showErrorMessage="1" prompt="Monto ejecutado en el trimestre" sqref="H28:H30" xr:uid="{00000000-0002-0000-0600-00000E000000}"/>
  </dataValidations>
  <printOptions horizontalCentered="1" verticalCentered="1"/>
  <pageMargins left="0.31496062992125984" right="0.31496062992125984" top="0.35433070866141736" bottom="0.35433070866141736" header="0.31496062992125984" footer="0.31496062992125984"/>
  <pageSetup scale="65" fitToWidth="0" orientation="portrait" r:id="rId1"/>
  <ignoredErrors>
    <ignoredError sqref="D30:J30" calculatedColumn="1"/>
  </ignoredErrors>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A1:J46"/>
  <sheetViews>
    <sheetView showGridLines="0" topLeftCell="A24" zoomScale="115" zoomScaleNormal="115" zoomScaleSheetLayoutView="89" workbookViewId="0">
      <selection activeCell="B35" sqref="B35:J35"/>
    </sheetView>
  </sheetViews>
  <sheetFormatPr baseColWidth="10" defaultColWidth="11.42578125" defaultRowHeight="15" x14ac:dyDescent="0.25"/>
  <cols>
    <col min="1" max="1" width="23" style="6" customWidth="1"/>
    <col min="2" max="2" width="17" style="6" customWidth="1"/>
    <col min="3" max="10" width="12.7109375" style="6" customWidth="1"/>
  </cols>
  <sheetData>
    <row r="1" spans="1:10" ht="21.75" thickBot="1" x14ac:dyDescent="0.3">
      <c r="A1" s="24"/>
      <c r="B1" s="79" t="s">
        <v>0</v>
      </c>
      <c r="C1" s="80"/>
      <c r="D1" s="80"/>
      <c r="E1" s="80"/>
      <c r="F1" s="80"/>
      <c r="G1" s="80"/>
      <c r="H1" s="80"/>
      <c r="I1" s="80"/>
      <c r="J1" s="81"/>
    </row>
    <row r="2" spans="1:10" ht="21.75" thickBot="1" x14ac:dyDescent="0.3">
      <c r="A2" s="25"/>
      <c r="B2" s="82" t="s">
        <v>1</v>
      </c>
      <c r="C2" s="83"/>
      <c r="D2" s="82" t="s">
        <v>2</v>
      </c>
      <c r="E2" s="83"/>
      <c r="F2" s="83"/>
      <c r="G2" s="83"/>
      <c r="H2" s="84"/>
      <c r="I2" s="2" t="s">
        <v>3</v>
      </c>
      <c r="J2" s="3" t="s">
        <v>4</v>
      </c>
    </row>
    <row r="3" spans="1:10" ht="21.75" thickBot="1" x14ac:dyDescent="0.3">
      <c r="A3" s="26"/>
      <c r="B3" s="85" t="s">
        <v>5</v>
      </c>
      <c r="C3" s="86"/>
      <c r="D3" s="85"/>
      <c r="E3" s="86"/>
      <c r="F3" s="86"/>
      <c r="G3" s="86"/>
      <c r="H3" s="87"/>
      <c r="I3" s="30">
        <v>45575</v>
      </c>
      <c r="J3" s="31"/>
    </row>
    <row r="4" spans="1:10" x14ac:dyDescent="0.25">
      <c r="A4" s="88"/>
      <c r="B4" s="89"/>
      <c r="C4" s="89"/>
      <c r="D4" s="90"/>
      <c r="E4" s="90"/>
      <c r="F4" s="90"/>
      <c r="G4" s="90"/>
      <c r="H4" s="90"/>
      <c r="I4" s="89"/>
      <c r="J4" s="91"/>
    </row>
    <row r="5" spans="1:10" ht="3" customHeight="1" x14ac:dyDescent="0.25">
      <c r="A5" s="73"/>
      <c r="B5" s="74"/>
      <c r="C5" s="74"/>
      <c r="D5" s="74"/>
      <c r="E5" s="74"/>
      <c r="F5" s="74"/>
      <c r="G5" s="74"/>
      <c r="H5" s="74"/>
      <c r="I5" s="74"/>
      <c r="J5" s="75"/>
    </row>
    <row r="6" spans="1:10" ht="15.75" x14ac:dyDescent="0.25">
      <c r="A6" s="69" t="s">
        <v>125</v>
      </c>
      <c r="B6" s="70"/>
      <c r="C6" s="70"/>
      <c r="D6" s="70"/>
      <c r="E6" s="70"/>
      <c r="F6" s="70"/>
      <c r="G6" s="70"/>
      <c r="H6" s="70"/>
      <c r="I6" s="70"/>
      <c r="J6" s="71"/>
    </row>
    <row r="7" spans="1:10" ht="15.75" x14ac:dyDescent="0.25">
      <c r="A7" s="76" t="s">
        <v>7</v>
      </c>
      <c r="B7" s="77"/>
      <c r="C7" s="77"/>
      <c r="D7" s="77"/>
      <c r="E7" s="77"/>
      <c r="F7" s="77"/>
      <c r="G7" s="77"/>
      <c r="H7" s="77"/>
      <c r="I7" s="77"/>
      <c r="J7" s="78"/>
    </row>
    <row r="8" spans="1:10" x14ac:dyDescent="0.25">
      <c r="A8" s="4" t="s">
        <v>8</v>
      </c>
      <c r="B8" s="63" t="s">
        <v>9</v>
      </c>
      <c r="C8" s="64"/>
      <c r="D8" s="64"/>
      <c r="E8" s="64"/>
      <c r="F8" s="64"/>
      <c r="G8" s="64"/>
      <c r="H8" s="64"/>
      <c r="I8" s="64"/>
      <c r="J8" s="65"/>
    </row>
    <row r="9" spans="1:10" ht="15" customHeight="1" x14ac:dyDescent="0.25">
      <c r="A9" s="27" t="s">
        <v>10</v>
      </c>
      <c r="B9" s="63" t="s">
        <v>11</v>
      </c>
      <c r="C9" s="64"/>
      <c r="D9" s="64"/>
      <c r="E9" s="64"/>
      <c r="F9" s="64"/>
      <c r="G9" s="64"/>
      <c r="H9" s="64"/>
      <c r="I9" s="64"/>
      <c r="J9" s="65"/>
    </row>
    <row r="10" spans="1:10" x14ac:dyDescent="0.25">
      <c r="A10" s="27" t="s">
        <v>12</v>
      </c>
      <c r="B10" s="63" t="s">
        <v>13</v>
      </c>
      <c r="C10" s="64"/>
      <c r="D10" s="64"/>
      <c r="E10" s="64"/>
      <c r="F10" s="64"/>
      <c r="G10" s="64"/>
      <c r="H10" s="64"/>
      <c r="I10" s="64"/>
      <c r="J10" s="65"/>
    </row>
    <row r="11" spans="1:10" ht="44.25" customHeight="1" x14ac:dyDescent="0.25">
      <c r="A11" s="4" t="s">
        <v>14</v>
      </c>
      <c r="B11" s="92" t="s">
        <v>126</v>
      </c>
      <c r="C11" s="124"/>
      <c r="D11" s="124"/>
      <c r="E11" s="124"/>
      <c r="F11" s="124"/>
      <c r="G11" s="124"/>
      <c r="H11" s="124"/>
      <c r="I11" s="124"/>
      <c r="J11" s="125"/>
    </row>
    <row r="12" spans="1:10" ht="49.5" customHeight="1" x14ac:dyDescent="0.25">
      <c r="A12" s="4" t="s">
        <v>16</v>
      </c>
      <c r="B12" s="66" t="s">
        <v>119</v>
      </c>
      <c r="C12" s="67"/>
      <c r="D12" s="67"/>
      <c r="E12" s="67"/>
      <c r="F12" s="67"/>
      <c r="G12" s="67"/>
      <c r="H12" s="67"/>
      <c r="I12" s="67"/>
      <c r="J12" s="68"/>
    </row>
    <row r="13" spans="1:10" ht="15.75" x14ac:dyDescent="0.25">
      <c r="A13" s="69" t="s">
        <v>17</v>
      </c>
      <c r="B13" s="70"/>
      <c r="C13" s="70"/>
      <c r="D13" s="70"/>
      <c r="E13" s="70"/>
      <c r="F13" s="70"/>
      <c r="G13" s="70"/>
      <c r="H13" s="70"/>
      <c r="I13" s="70"/>
      <c r="J13" s="71"/>
    </row>
    <row r="14" spans="1:10" ht="27.75" customHeight="1" x14ac:dyDescent="0.25">
      <c r="A14" s="4" t="s">
        <v>18</v>
      </c>
      <c r="B14" s="28">
        <v>3</v>
      </c>
      <c r="C14" s="72" t="str">
        <f>IFERROR(VLOOKUP(B14,'[1]Validacion datos'!A2:B5,2,FALSE),"")</f>
        <v>DESARROLLO PRODUCTIVO</v>
      </c>
      <c r="D14" s="72"/>
      <c r="E14" s="72"/>
      <c r="F14" s="72"/>
      <c r="G14" s="72"/>
      <c r="H14" s="72"/>
      <c r="I14" s="72"/>
      <c r="J14" s="72"/>
    </row>
    <row r="15" spans="1:10" ht="26.25" customHeight="1" x14ac:dyDescent="0.25">
      <c r="A15" s="4" t="s">
        <v>19</v>
      </c>
      <c r="B15" s="7">
        <v>3.2</v>
      </c>
      <c r="C15" s="72" t="str">
        <f>IFERROR(VLOOKUP(B15,'[1]Validacion datos'!A8:B26,2,FALSE),"")</f>
        <v>Energía confiable y ambientalmente sostenible</v>
      </c>
      <c r="D15" s="72"/>
      <c r="E15" s="72"/>
      <c r="F15" s="72"/>
      <c r="G15" s="72"/>
      <c r="H15" s="72"/>
      <c r="I15" s="72"/>
      <c r="J15" s="72"/>
    </row>
    <row r="16" spans="1:10" ht="47.25" customHeight="1" x14ac:dyDescent="0.25">
      <c r="A16" s="4" t="s">
        <v>20</v>
      </c>
      <c r="B16" s="7" t="s">
        <v>88</v>
      </c>
      <c r="C16" s="136" t="s">
        <v>89</v>
      </c>
      <c r="D16" s="136"/>
      <c r="E16" s="136"/>
      <c r="F16" s="136"/>
      <c r="G16" s="136"/>
      <c r="H16" s="136"/>
      <c r="I16" s="136"/>
      <c r="J16" s="136"/>
    </row>
    <row r="17" spans="1:10" ht="15.75" x14ac:dyDescent="0.25">
      <c r="A17" s="69" t="s">
        <v>22</v>
      </c>
      <c r="B17" s="70"/>
      <c r="C17" s="70"/>
      <c r="D17" s="70"/>
      <c r="E17" s="70"/>
      <c r="F17" s="70"/>
      <c r="G17" s="70"/>
      <c r="H17" s="70"/>
      <c r="I17" s="70"/>
      <c r="J17" s="71"/>
    </row>
    <row r="18" spans="1:10" ht="29.25" customHeight="1" x14ac:dyDescent="0.25">
      <c r="A18" s="4" t="s">
        <v>23</v>
      </c>
      <c r="B18" s="92" t="s">
        <v>135</v>
      </c>
      <c r="C18" s="92"/>
      <c r="D18" s="92"/>
      <c r="E18" s="92"/>
      <c r="F18" s="92"/>
      <c r="G18" s="92"/>
      <c r="H18" s="92"/>
      <c r="I18" s="92"/>
      <c r="J18" s="93"/>
    </row>
    <row r="19" spans="1:10" ht="33" customHeight="1" x14ac:dyDescent="0.25">
      <c r="A19" s="9" t="s">
        <v>25</v>
      </c>
      <c r="B19" s="92" t="s">
        <v>90</v>
      </c>
      <c r="C19" s="92"/>
      <c r="D19" s="92"/>
      <c r="E19" s="92"/>
      <c r="F19" s="92"/>
      <c r="G19" s="92"/>
      <c r="H19" s="92"/>
      <c r="I19" s="92"/>
      <c r="J19" s="93"/>
    </row>
    <row r="20" spans="1:10" ht="22.5" customHeight="1" x14ac:dyDescent="0.25">
      <c r="A20" s="9" t="s">
        <v>27</v>
      </c>
      <c r="B20" s="92" t="s">
        <v>91</v>
      </c>
      <c r="C20" s="92"/>
      <c r="D20" s="92"/>
      <c r="E20" s="92"/>
      <c r="F20" s="92"/>
      <c r="G20" s="92"/>
      <c r="H20" s="92"/>
      <c r="I20" s="92"/>
      <c r="J20" s="93"/>
    </row>
    <row r="21" spans="1:10" ht="78" customHeight="1" x14ac:dyDescent="0.25">
      <c r="A21" s="9" t="s">
        <v>29</v>
      </c>
      <c r="B21" s="92" t="s">
        <v>136</v>
      </c>
      <c r="C21" s="92"/>
      <c r="D21" s="92"/>
      <c r="E21" s="92"/>
      <c r="F21" s="92"/>
      <c r="G21" s="92"/>
      <c r="H21" s="92"/>
      <c r="I21" s="92"/>
      <c r="J21" s="93"/>
    </row>
    <row r="22" spans="1:10" ht="15.75" x14ac:dyDescent="0.25">
      <c r="A22" s="69" t="s">
        <v>31</v>
      </c>
      <c r="B22" s="70"/>
      <c r="C22" s="70"/>
      <c r="D22" s="70"/>
      <c r="E22" s="70"/>
      <c r="F22" s="70"/>
      <c r="G22" s="70"/>
      <c r="H22" s="70"/>
      <c r="I22" s="70"/>
      <c r="J22" s="71"/>
    </row>
    <row r="23" spans="1:10" ht="15.75" x14ac:dyDescent="0.25">
      <c r="A23" s="76" t="s">
        <v>32</v>
      </c>
      <c r="B23" s="77"/>
      <c r="C23" s="77"/>
      <c r="D23" s="77"/>
      <c r="E23" s="77"/>
      <c r="F23" s="77"/>
      <c r="G23" s="77"/>
      <c r="H23" s="77"/>
      <c r="I23" s="77"/>
      <c r="J23" s="78"/>
    </row>
    <row r="24" spans="1:10" ht="15" customHeight="1" x14ac:dyDescent="0.25">
      <c r="A24" s="106" t="s">
        <v>33</v>
      </c>
      <c r="B24" s="107"/>
      <c r="C24" s="108" t="s">
        <v>34</v>
      </c>
      <c r="D24" s="110"/>
      <c r="E24" s="110"/>
      <c r="F24" s="110" t="s">
        <v>35</v>
      </c>
      <c r="G24" s="110"/>
      <c r="H24" s="107"/>
      <c r="I24" s="108" t="s">
        <v>36</v>
      </c>
      <c r="J24" s="109"/>
    </row>
    <row r="25" spans="1:10" x14ac:dyDescent="0.25">
      <c r="A25" s="96">
        <v>28207124</v>
      </c>
      <c r="B25" s="97"/>
      <c r="C25" s="103">
        <f>+B43</f>
        <v>36437323</v>
      </c>
      <c r="D25" s="104"/>
      <c r="E25" s="105"/>
      <c r="F25" s="103">
        <f>+B44</f>
        <v>22860784.010000002</v>
      </c>
      <c r="G25" s="104"/>
      <c r="H25" s="105"/>
      <c r="I25" s="98">
        <f>+F25/C25</f>
        <v>0.62740020747407821</v>
      </c>
      <c r="J25" s="99"/>
    </row>
    <row r="26" spans="1:10" ht="15.75" x14ac:dyDescent="0.25">
      <c r="A26" s="76" t="s">
        <v>37</v>
      </c>
      <c r="B26" s="77"/>
      <c r="C26" s="77"/>
      <c r="D26" s="77"/>
      <c r="E26" s="77"/>
      <c r="F26" s="77"/>
      <c r="G26" s="77"/>
      <c r="H26" s="77"/>
      <c r="I26" s="77"/>
      <c r="J26" s="78"/>
    </row>
    <row r="27" spans="1:10" x14ac:dyDescent="0.25">
      <c r="A27" s="5"/>
      <c r="B27"/>
      <c r="C27" s="100" t="s">
        <v>38</v>
      </c>
      <c r="D27" s="101"/>
      <c r="E27" s="100" t="s">
        <v>39</v>
      </c>
      <c r="F27" s="101"/>
      <c r="G27" s="100" t="s">
        <v>40</v>
      </c>
      <c r="H27" s="100"/>
      <c r="I27" s="100" t="s">
        <v>41</v>
      </c>
      <c r="J27" s="102"/>
    </row>
    <row r="28" spans="1:10" ht="38.25" x14ac:dyDescent="0.25">
      <c r="A28" s="10" t="s">
        <v>42</v>
      </c>
      <c r="B28" s="11" t="s">
        <v>43</v>
      </c>
      <c r="C28" s="11" t="s">
        <v>44</v>
      </c>
      <c r="D28" s="11" t="s">
        <v>45</v>
      </c>
      <c r="E28" s="11" t="s">
        <v>46</v>
      </c>
      <c r="F28" s="11" t="s">
        <v>47</v>
      </c>
      <c r="G28" s="11" t="s">
        <v>48</v>
      </c>
      <c r="H28" s="11" t="s">
        <v>49</v>
      </c>
      <c r="I28" s="11" t="s">
        <v>50</v>
      </c>
      <c r="J28" s="12" t="s">
        <v>51</v>
      </c>
    </row>
    <row r="29" spans="1:10" ht="72" x14ac:dyDescent="0.25">
      <c r="A29" s="33" t="s">
        <v>92</v>
      </c>
      <c r="B29" s="34" t="s">
        <v>93</v>
      </c>
      <c r="C29" s="13">
        <v>4</v>
      </c>
      <c r="D29" s="35">
        <v>135585153</v>
      </c>
      <c r="E29" s="13">
        <v>1</v>
      </c>
      <c r="F29" s="35">
        <v>7154201</v>
      </c>
      <c r="G29" s="15">
        <v>0</v>
      </c>
      <c r="H29" s="46">
        <v>8008901.7400000002</v>
      </c>
      <c r="I29" s="16">
        <f>+Tabla13[[#This Row],[Física 
(E)]]/Tabla13[[#This Row],[Física
(C)]]</f>
        <v>0</v>
      </c>
      <c r="J29" s="17">
        <f>+Tabla13[[#This Row],[Financiera 
 (F)]]/Tabla13[[#This Row],[Financiera
(D)]]</f>
        <v>1.1194683711011195</v>
      </c>
    </row>
    <row r="30" spans="1:10" ht="15.75" x14ac:dyDescent="0.25">
      <c r="A30" s="69" t="s">
        <v>54</v>
      </c>
      <c r="B30" s="70"/>
      <c r="C30" s="70"/>
      <c r="D30" s="70"/>
      <c r="E30" s="70"/>
      <c r="F30" s="70"/>
      <c r="G30" s="70"/>
      <c r="H30" s="70"/>
      <c r="I30" s="70"/>
      <c r="J30" s="71"/>
    </row>
    <row r="31" spans="1:10" ht="15.75" x14ac:dyDescent="0.25">
      <c r="A31" s="76" t="s">
        <v>55</v>
      </c>
      <c r="B31" s="77"/>
      <c r="C31" s="77"/>
      <c r="D31" s="77"/>
      <c r="E31" s="77"/>
      <c r="F31" s="77"/>
      <c r="G31" s="77"/>
      <c r="H31" s="77"/>
      <c r="I31" s="77"/>
      <c r="J31" s="78"/>
    </row>
    <row r="32" spans="1:10" ht="28.5" customHeight="1" x14ac:dyDescent="0.25">
      <c r="A32" s="23" t="s">
        <v>56</v>
      </c>
      <c r="B32" s="111" t="s">
        <v>137</v>
      </c>
      <c r="C32" s="111"/>
      <c r="D32" s="111"/>
      <c r="E32" s="111"/>
      <c r="F32" s="111"/>
      <c r="G32" s="111"/>
      <c r="H32" s="111"/>
      <c r="I32" s="111"/>
      <c r="J32" s="112"/>
    </row>
    <row r="33" spans="1:10" ht="35.1" customHeight="1" x14ac:dyDescent="0.25">
      <c r="A33" s="23" t="s">
        <v>58</v>
      </c>
      <c r="B33" s="92" t="s">
        <v>94</v>
      </c>
      <c r="C33" s="92"/>
      <c r="D33" s="92"/>
      <c r="E33" s="92"/>
      <c r="F33" s="92"/>
      <c r="G33" s="92"/>
      <c r="H33" s="92"/>
      <c r="I33" s="92"/>
      <c r="J33" s="93"/>
    </row>
    <row r="34" spans="1:10" ht="35.1" customHeight="1" x14ac:dyDescent="0.25">
      <c r="A34" s="23" t="s">
        <v>59</v>
      </c>
      <c r="B34" s="128" t="s">
        <v>117</v>
      </c>
      <c r="C34" s="128"/>
      <c r="D34" s="128"/>
      <c r="E34" s="128"/>
      <c r="F34" s="128"/>
      <c r="G34" s="128"/>
      <c r="H34" s="128"/>
      <c r="I34" s="128"/>
      <c r="J34" s="129"/>
    </row>
    <row r="35" spans="1:10" ht="82.5" customHeight="1" x14ac:dyDescent="0.25">
      <c r="A35" s="23" t="s">
        <v>60</v>
      </c>
      <c r="B35" s="94" t="s">
        <v>138</v>
      </c>
      <c r="C35" s="94"/>
      <c r="D35" s="94"/>
      <c r="E35" s="94"/>
      <c r="F35" s="94"/>
      <c r="G35" s="94"/>
      <c r="H35" s="94"/>
      <c r="I35" s="94"/>
      <c r="J35" s="95"/>
    </row>
    <row r="36" spans="1:10" ht="15.75" x14ac:dyDescent="0.25">
      <c r="A36" s="69" t="s">
        <v>61</v>
      </c>
      <c r="B36" s="70"/>
      <c r="C36" s="70"/>
      <c r="D36" s="70"/>
      <c r="E36" s="70"/>
      <c r="F36" s="70"/>
      <c r="G36" s="70"/>
      <c r="H36" s="70"/>
      <c r="I36" s="70"/>
      <c r="J36" s="71"/>
    </row>
    <row r="37" spans="1:10" ht="15.75" x14ac:dyDescent="0.25">
      <c r="A37" s="115" t="s">
        <v>62</v>
      </c>
      <c r="B37" s="116"/>
      <c r="C37" s="116"/>
      <c r="D37" s="116"/>
      <c r="E37" s="116"/>
      <c r="F37" s="116"/>
      <c r="G37" s="116"/>
      <c r="H37" s="116"/>
      <c r="I37" s="116"/>
      <c r="J37" s="117"/>
    </row>
    <row r="38" spans="1:10" ht="27.75" customHeight="1" x14ac:dyDescent="0.25">
      <c r="A38" s="118" t="s">
        <v>63</v>
      </c>
      <c r="B38" s="119"/>
      <c r="C38" s="119"/>
      <c r="D38" s="119"/>
      <c r="E38" s="119"/>
      <c r="F38" s="119"/>
      <c r="G38" s="119"/>
      <c r="H38" s="119"/>
      <c r="I38" s="119"/>
      <c r="J38" s="120"/>
    </row>
    <row r="39" spans="1:10" ht="27.75" customHeight="1" x14ac:dyDescent="0.25">
      <c r="A39" s="29"/>
      <c r="B39" s="29"/>
      <c r="C39" s="29"/>
      <c r="D39" s="29"/>
      <c r="E39" s="29"/>
      <c r="F39" s="29"/>
      <c r="G39" s="29"/>
      <c r="H39" s="29"/>
      <c r="I39" s="29"/>
      <c r="J39" s="29"/>
    </row>
    <row r="40" spans="1:10" ht="30.75" customHeight="1" x14ac:dyDescent="0.25">
      <c r="A40" s="121" t="s">
        <v>64</v>
      </c>
      <c r="B40" s="121"/>
      <c r="C40" s="121"/>
      <c r="D40" s="121"/>
      <c r="E40" s="121"/>
      <c r="F40" s="121"/>
      <c r="G40" s="121"/>
      <c r="H40" s="121"/>
      <c r="I40" s="121"/>
      <c r="J40" s="121"/>
    </row>
    <row r="42" spans="1:10" x14ac:dyDescent="0.25">
      <c r="A42" s="32" t="s">
        <v>65</v>
      </c>
      <c r="B42" s="54">
        <f>+A25</f>
        <v>28207124</v>
      </c>
      <c r="D42" s="43"/>
      <c r="E42" s="43"/>
      <c r="F42" s="43"/>
      <c r="H42" s="43"/>
      <c r="I42" s="43"/>
      <c r="J42" s="43"/>
    </row>
    <row r="43" spans="1:10" x14ac:dyDescent="0.25">
      <c r="A43" s="32" t="s">
        <v>66</v>
      </c>
      <c r="B43" s="54">
        <v>36437323</v>
      </c>
      <c r="D43" s="113" t="s">
        <v>113</v>
      </c>
      <c r="E43" s="113"/>
      <c r="F43" s="113"/>
      <c r="H43" s="42"/>
      <c r="I43" s="42" t="s">
        <v>67</v>
      </c>
    </row>
    <row r="44" spans="1:10" x14ac:dyDescent="0.25">
      <c r="A44" s="32" t="s">
        <v>80</v>
      </c>
      <c r="B44" s="55">
        <v>22860784.010000002</v>
      </c>
      <c r="D44" s="114" t="s">
        <v>114</v>
      </c>
      <c r="E44" s="114"/>
      <c r="F44" s="114"/>
      <c r="H44" s="41"/>
      <c r="I44" s="41" t="s">
        <v>124</v>
      </c>
    </row>
    <row r="45" spans="1:10" x14ac:dyDescent="0.25">
      <c r="B45" s="48"/>
    </row>
    <row r="46" spans="1:10" x14ac:dyDescent="0.25">
      <c r="B46" s="48"/>
    </row>
  </sheetData>
  <mergeCells count="50">
    <mergeCell ref="A37:J37"/>
    <mergeCell ref="A38:J38"/>
    <mergeCell ref="A40:J40"/>
    <mergeCell ref="D43:F43"/>
    <mergeCell ref="D44:F44"/>
    <mergeCell ref="A36:J36"/>
    <mergeCell ref="A26:J26"/>
    <mergeCell ref="C27:D27"/>
    <mergeCell ref="E27:F27"/>
    <mergeCell ref="G27:H27"/>
    <mergeCell ref="I27:J27"/>
    <mergeCell ref="A30:J30"/>
    <mergeCell ref="A31:J31"/>
    <mergeCell ref="B32:J32"/>
    <mergeCell ref="B33:J33"/>
    <mergeCell ref="B34:J34"/>
    <mergeCell ref="B35:J35"/>
    <mergeCell ref="A25:B25"/>
    <mergeCell ref="C25:E25"/>
    <mergeCell ref="F25:H25"/>
    <mergeCell ref="I25:J25"/>
    <mergeCell ref="A17:J17"/>
    <mergeCell ref="B18:J18"/>
    <mergeCell ref="B19:J19"/>
    <mergeCell ref="B20:J20"/>
    <mergeCell ref="B21:J21"/>
    <mergeCell ref="A22:J22"/>
    <mergeCell ref="A23:J23"/>
    <mergeCell ref="A24:B24"/>
    <mergeCell ref="C24:E24"/>
    <mergeCell ref="F24:H24"/>
    <mergeCell ref="I24:J24"/>
    <mergeCell ref="C16:J16"/>
    <mergeCell ref="A5:J5"/>
    <mergeCell ref="A6:J6"/>
    <mergeCell ref="A7:J7"/>
    <mergeCell ref="B8:J8"/>
    <mergeCell ref="B9:J9"/>
    <mergeCell ref="B10:J10"/>
    <mergeCell ref="B11:J11"/>
    <mergeCell ref="B12:J12"/>
    <mergeCell ref="A13:J13"/>
    <mergeCell ref="C14:J14"/>
    <mergeCell ref="C15:J15"/>
    <mergeCell ref="A4:J4"/>
    <mergeCell ref="B1:J1"/>
    <mergeCell ref="B2:C2"/>
    <mergeCell ref="D2:H2"/>
    <mergeCell ref="B3:C3"/>
    <mergeCell ref="D3:H3"/>
  </mergeCells>
  <dataValidations count="15">
    <dataValidation allowBlank="1" sqref="A8" xr:uid="{00000000-0002-0000-0100-000000000000}"/>
    <dataValidation allowBlank="1" showInputMessage="1" prompt="Nombre del capítulo" sqref="B8:J10" xr:uid="{00000000-0002-0000-0100-000001000000}"/>
    <dataValidation allowBlank="1" showInputMessage="1" showErrorMessage="1" prompt="¿A quién va dirigido el programa?, ¿qué característica tiene esta población que requiere ser beneficiada?" sqref="B20:J20" xr:uid="{00000000-0002-0000-0100-000002000000}"/>
    <dataValidation allowBlank="1" showInputMessage="1" showErrorMessage="1" prompt="Nombre del producto" sqref="B32:J32" xr:uid="{00000000-0002-0000-0100-000003000000}"/>
    <dataValidation allowBlank="1" showInputMessage="1" showErrorMessage="1" prompt="1. Describir lo plasmado en el presupuesto_x000a_2. Describir lo alcanzado en términos financieros y de producción " sqref="B34:J34" xr:uid="{00000000-0002-0000-0100-000004000000}"/>
    <dataValidation allowBlank="1" showInputMessage="1" showErrorMessage="1" prompt="De existir desvío, explicar razones." sqref="B35:J35" xr:uid="{00000000-0002-0000-0100-000005000000}"/>
    <dataValidation allowBlank="1" showInputMessage="1" showErrorMessage="1" prompt="Oportunidades de mejora identificadas" sqref="A38:J39" xr:uid="{00000000-0002-0000-0100-000006000000}"/>
    <dataValidation allowBlank="1" showInputMessage="1" showErrorMessage="1" prompt="Presupuesto del programa" sqref="A25:C25 F25" xr:uid="{00000000-0002-0000-0100-000007000000}"/>
    <dataValidation allowBlank="1" showInputMessage="1" showErrorMessage="1" prompt="¿En qué consiste el programa?" sqref="B33:J33 B19:J19" xr:uid="{00000000-0002-0000-0100-000008000000}"/>
    <dataValidation allowBlank="1" showInputMessage="1" showErrorMessage="1" prompt="Nombre de cada producto" sqref="A28:A29" xr:uid="{00000000-0002-0000-0100-000009000000}"/>
    <dataValidation allowBlank="1" showInputMessage="1" showErrorMessage="1" prompt="Nombre del indicador" sqref="B28:B29" xr:uid="{00000000-0002-0000-0100-00000A000000}"/>
    <dataValidation allowBlank="1" showInputMessage="1" showErrorMessage="1" prompt="Meta anual del indicador" sqref="C28:C29 E28" xr:uid="{00000000-0002-0000-0100-00000B000000}"/>
    <dataValidation allowBlank="1" showInputMessage="1" showErrorMessage="1" prompt="Monto presupuestado para el producto" sqref="D28:D29 E29:F29 F28" xr:uid="{00000000-0002-0000-0100-00000C000000}"/>
    <dataValidation allowBlank="1" showInputMessage="1" showErrorMessage="1" prompt="Meta alcanzada en el trimestre" sqref="G28:G29" xr:uid="{00000000-0002-0000-0100-00000D000000}"/>
    <dataValidation allowBlank="1" showInputMessage="1" showErrorMessage="1" prompt="Monto ejecutado en el trimestre" sqref="H28" xr:uid="{00000000-0002-0000-0100-00000E000000}"/>
  </dataValidations>
  <printOptions horizontalCentered="1" verticalCentered="1"/>
  <pageMargins left="0.31496062992125984" right="0.31496062992125984" top="0.35433070866141736" bottom="0.35433070866141736" header="0.31496062992125984" footer="0.31496062992125984"/>
  <pageSetup scale="65" fitToWidth="0"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59999389629810485"/>
  </sheetPr>
  <dimension ref="A1:O46"/>
  <sheetViews>
    <sheetView showGridLines="0" tabSelected="1" topLeftCell="A3" zoomScaleNormal="100" workbookViewId="0">
      <selection activeCell="M33" sqref="M33"/>
    </sheetView>
  </sheetViews>
  <sheetFormatPr baseColWidth="10" defaultColWidth="11.42578125" defaultRowHeight="15" x14ac:dyDescent="0.25"/>
  <cols>
    <col min="1" max="1" width="23" style="6" customWidth="1"/>
    <col min="2" max="2" width="16.42578125" style="6" customWidth="1"/>
    <col min="3" max="3" width="12.7109375" style="6" customWidth="1"/>
    <col min="4" max="4" width="16.140625" style="6" customWidth="1"/>
    <col min="5" max="10" width="12.7109375" style="6" customWidth="1"/>
    <col min="11" max="11" width="11.42578125" style="6"/>
    <col min="13" max="13" width="14" bestFit="1" customWidth="1"/>
  </cols>
  <sheetData>
    <row r="1" spans="1:11" ht="21.75" thickBot="1" x14ac:dyDescent="0.3">
      <c r="A1" s="24"/>
      <c r="B1" s="79" t="s">
        <v>0</v>
      </c>
      <c r="C1" s="80"/>
      <c r="D1" s="80"/>
      <c r="E1" s="80"/>
      <c r="F1" s="80"/>
      <c r="G1" s="80"/>
      <c r="H1" s="80"/>
      <c r="I1" s="80"/>
      <c r="J1" s="81"/>
      <c r="K1" s="1"/>
    </row>
    <row r="2" spans="1:11" ht="21.75" thickBot="1" x14ac:dyDescent="0.3">
      <c r="A2" s="25"/>
      <c r="B2" s="82" t="s">
        <v>1</v>
      </c>
      <c r="C2" s="83"/>
      <c r="D2" s="82" t="s">
        <v>2</v>
      </c>
      <c r="E2" s="83"/>
      <c r="F2" s="83"/>
      <c r="G2" s="83"/>
      <c r="H2" s="84"/>
      <c r="I2" s="2" t="s">
        <v>3</v>
      </c>
      <c r="J2" s="3" t="s">
        <v>4</v>
      </c>
      <c r="K2" s="1"/>
    </row>
    <row r="3" spans="1:11" ht="21.75" thickBot="1" x14ac:dyDescent="0.3">
      <c r="A3" s="26"/>
      <c r="B3" s="85" t="s">
        <v>5</v>
      </c>
      <c r="C3" s="86"/>
      <c r="D3" s="85"/>
      <c r="E3" s="86"/>
      <c r="F3" s="86"/>
      <c r="G3" s="86"/>
      <c r="H3" s="87"/>
      <c r="I3" s="30">
        <v>45575</v>
      </c>
      <c r="J3" s="31"/>
      <c r="K3" s="1"/>
    </row>
    <row r="4" spans="1:11" x14ac:dyDescent="0.25">
      <c r="A4" s="88"/>
      <c r="B4" s="89"/>
      <c r="C4" s="89"/>
      <c r="D4" s="90"/>
      <c r="E4" s="90"/>
      <c r="F4" s="90"/>
      <c r="G4" s="90"/>
      <c r="H4" s="90"/>
      <c r="I4" s="89"/>
      <c r="J4" s="91"/>
      <c r="K4" s="1"/>
    </row>
    <row r="5" spans="1:11" ht="3" customHeight="1" x14ac:dyDescent="0.25">
      <c r="A5" s="73"/>
      <c r="B5" s="74"/>
      <c r="C5" s="74"/>
      <c r="D5" s="74"/>
      <c r="E5" s="74"/>
      <c r="F5" s="74"/>
      <c r="G5" s="74"/>
      <c r="H5" s="74"/>
      <c r="I5" s="74"/>
      <c r="J5" s="75"/>
      <c r="K5" s="1"/>
    </row>
    <row r="6" spans="1:11" ht="15.75" x14ac:dyDescent="0.25">
      <c r="A6" s="69" t="s">
        <v>6</v>
      </c>
      <c r="B6" s="70"/>
      <c r="C6" s="70"/>
      <c r="D6" s="70"/>
      <c r="E6" s="70"/>
      <c r="F6" s="70"/>
      <c r="G6" s="70"/>
      <c r="H6" s="70"/>
      <c r="I6" s="70"/>
      <c r="J6" s="71"/>
      <c r="K6" s="1"/>
    </row>
    <row r="7" spans="1:11" ht="15.75" x14ac:dyDescent="0.25">
      <c r="A7" s="76" t="s">
        <v>7</v>
      </c>
      <c r="B7" s="77"/>
      <c r="C7" s="77"/>
      <c r="D7" s="77"/>
      <c r="E7" s="77"/>
      <c r="F7" s="77"/>
      <c r="G7" s="77"/>
      <c r="H7" s="77"/>
      <c r="I7" s="77"/>
      <c r="J7" s="78"/>
      <c r="K7" s="1"/>
    </row>
    <row r="8" spans="1:11" x14ac:dyDescent="0.25">
      <c r="A8" s="4" t="s">
        <v>8</v>
      </c>
      <c r="B8" s="63" t="s">
        <v>9</v>
      </c>
      <c r="C8" s="64"/>
      <c r="D8" s="64"/>
      <c r="E8" s="64"/>
      <c r="F8" s="64"/>
      <c r="G8" s="64"/>
      <c r="H8" s="64"/>
      <c r="I8" s="64"/>
      <c r="J8" s="65"/>
      <c r="K8" s="1"/>
    </row>
    <row r="9" spans="1:11" ht="15" customHeight="1" x14ac:dyDescent="0.25">
      <c r="A9" s="27" t="s">
        <v>10</v>
      </c>
      <c r="B9" s="63" t="s">
        <v>11</v>
      </c>
      <c r="C9" s="64"/>
      <c r="D9" s="64"/>
      <c r="E9" s="64"/>
      <c r="F9" s="64"/>
      <c r="G9" s="64"/>
      <c r="H9" s="64"/>
      <c r="I9" s="64"/>
      <c r="J9" s="65"/>
      <c r="K9" s="1"/>
    </row>
    <row r="10" spans="1:11" x14ac:dyDescent="0.25">
      <c r="A10" s="27" t="s">
        <v>12</v>
      </c>
      <c r="B10" s="63" t="s">
        <v>13</v>
      </c>
      <c r="C10" s="64"/>
      <c r="D10" s="64"/>
      <c r="E10" s="64"/>
      <c r="F10" s="64"/>
      <c r="G10" s="64"/>
      <c r="H10" s="64"/>
      <c r="I10" s="64"/>
      <c r="J10" s="65"/>
      <c r="K10" s="1"/>
    </row>
    <row r="11" spans="1:11" ht="44.25" customHeight="1" x14ac:dyDescent="0.25">
      <c r="A11" s="4" t="s">
        <v>14</v>
      </c>
      <c r="B11" s="92" t="s">
        <v>15</v>
      </c>
      <c r="C11" s="124"/>
      <c r="D11" s="124"/>
      <c r="E11" s="124"/>
      <c r="F11" s="124"/>
      <c r="G11" s="124"/>
      <c r="H11" s="124"/>
      <c r="I11" s="124"/>
      <c r="J11" s="125"/>
    </row>
    <row r="12" spans="1:11" ht="49.5" customHeight="1" x14ac:dyDescent="0.25">
      <c r="A12" s="4" t="s">
        <v>16</v>
      </c>
      <c r="B12" s="133" t="s">
        <v>119</v>
      </c>
      <c r="C12" s="134"/>
      <c r="D12" s="134"/>
      <c r="E12" s="134"/>
      <c r="F12" s="134"/>
      <c r="G12" s="134"/>
      <c r="H12" s="134"/>
      <c r="I12" s="134"/>
      <c r="J12" s="135"/>
    </row>
    <row r="13" spans="1:11" ht="15.75" x14ac:dyDescent="0.25">
      <c r="A13" s="69" t="s">
        <v>17</v>
      </c>
      <c r="B13" s="70"/>
      <c r="C13" s="70"/>
      <c r="D13" s="70"/>
      <c r="E13" s="70"/>
      <c r="F13" s="70"/>
      <c r="G13" s="70"/>
      <c r="H13" s="70"/>
      <c r="I13" s="70"/>
      <c r="J13" s="71"/>
    </row>
    <row r="14" spans="1:11" ht="27.75" customHeight="1" x14ac:dyDescent="0.25">
      <c r="A14" s="4" t="s">
        <v>18</v>
      </c>
      <c r="B14" s="28">
        <v>3</v>
      </c>
      <c r="C14" s="72" t="str">
        <f>IFERROR(VLOOKUP(B14,'[1]Validacion datos'!A2:B5,2,FALSE),"")</f>
        <v>DESARROLLO PRODUCTIVO</v>
      </c>
      <c r="D14" s="72"/>
      <c r="E14" s="72"/>
      <c r="F14" s="72"/>
      <c r="G14" s="72"/>
      <c r="H14" s="72"/>
      <c r="I14" s="72"/>
      <c r="J14" s="72"/>
    </row>
    <row r="15" spans="1:11" ht="26.25" customHeight="1" x14ac:dyDescent="0.25">
      <c r="A15" s="4" t="s">
        <v>19</v>
      </c>
      <c r="B15" s="7">
        <v>3.5</v>
      </c>
      <c r="C15" s="72" t="str">
        <f>IFERROR(VLOOKUP(B15,'[1]Validacion datos'!A8:B26,2,FALSE),"")</f>
        <v>Estructura productiva sectorial y territorialmente adecuada, integrada competitivamente a la economía global y que aprovecha las oportunidades del mercado local.</v>
      </c>
      <c r="D15" s="72"/>
      <c r="E15" s="72"/>
      <c r="F15" s="72"/>
      <c r="G15" s="72"/>
      <c r="H15" s="72"/>
      <c r="I15" s="72"/>
      <c r="J15" s="72"/>
    </row>
    <row r="16" spans="1:11" ht="23.1" customHeight="1" x14ac:dyDescent="0.25">
      <c r="A16" s="4" t="s">
        <v>20</v>
      </c>
      <c r="B16" s="8" t="s">
        <v>21</v>
      </c>
      <c r="C16" s="72" t="str">
        <f>IFERROR(VLOOKUP(B16,'[1]Validacion datos'!D8:E64,2,FALSE),"")</f>
        <v>Consolidar un entorno adecuado que incentive la inversión para el desarrollo sostenible del sector minero</v>
      </c>
      <c r="D16" s="72"/>
      <c r="E16" s="72"/>
      <c r="F16" s="72"/>
      <c r="G16" s="72"/>
      <c r="H16" s="72"/>
      <c r="I16" s="72"/>
      <c r="J16" s="72"/>
    </row>
    <row r="17" spans="1:15" ht="15.75" x14ac:dyDescent="0.25">
      <c r="A17" s="69" t="s">
        <v>22</v>
      </c>
      <c r="B17" s="70"/>
      <c r="C17" s="70"/>
      <c r="D17" s="70"/>
      <c r="E17" s="70"/>
      <c r="F17" s="70"/>
      <c r="G17" s="70"/>
      <c r="H17" s="70"/>
      <c r="I17" s="70"/>
      <c r="J17" s="71"/>
    </row>
    <row r="18" spans="1:15" ht="29.25" customHeight="1" x14ac:dyDescent="0.25">
      <c r="A18" s="4" t="s">
        <v>23</v>
      </c>
      <c r="B18" s="92" t="s">
        <v>95</v>
      </c>
      <c r="C18" s="92"/>
      <c r="D18" s="92"/>
      <c r="E18" s="92"/>
      <c r="F18" s="92"/>
      <c r="G18" s="92"/>
      <c r="H18" s="92"/>
      <c r="I18" s="92"/>
      <c r="J18" s="93"/>
    </row>
    <row r="19" spans="1:15" ht="33" customHeight="1" x14ac:dyDescent="0.25">
      <c r="A19" s="9" t="s">
        <v>25</v>
      </c>
      <c r="B19" s="92" t="s">
        <v>96</v>
      </c>
      <c r="C19" s="92"/>
      <c r="D19" s="92"/>
      <c r="E19" s="92"/>
      <c r="F19" s="92"/>
      <c r="G19" s="92"/>
      <c r="H19" s="92"/>
      <c r="I19" s="92"/>
      <c r="J19" s="93"/>
    </row>
    <row r="20" spans="1:15" ht="34.5" customHeight="1" x14ac:dyDescent="0.25">
      <c r="A20" s="9" t="s">
        <v>27</v>
      </c>
      <c r="B20" s="92" t="s">
        <v>28</v>
      </c>
      <c r="C20" s="92"/>
      <c r="D20" s="92"/>
      <c r="E20" s="92"/>
      <c r="F20" s="92"/>
      <c r="G20" s="92"/>
      <c r="H20" s="92"/>
      <c r="I20" s="92"/>
      <c r="J20" s="93"/>
    </row>
    <row r="21" spans="1:15" ht="60" customHeight="1" x14ac:dyDescent="0.25">
      <c r="A21" s="9" t="s">
        <v>29</v>
      </c>
      <c r="B21" s="92" t="s">
        <v>97</v>
      </c>
      <c r="C21" s="92"/>
      <c r="D21" s="92"/>
      <c r="E21" s="92"/>
      <c r="F21" s="92"/>
      <c r="G21" s="92"/>
      <c r="H21" s="92"/>
      <c r="I21" s="92"/>
      <c r="J21" s="93"/>
      <c r="K21" s="1"/>
    </row>
    <row r="22" spans="1:15" ht="15.75" x14ac:dyDescent="0.25">
      <c r="A22" s="69" t="s">
        <v>31</v>
      </c>
      <c r="B22" s="70"/>
      <c r="C22" s="70"/>
      <c r="D22" s="70"/>
      <c r="E22" s="70"/>
      <c r="F22" s="70"/>
      <c r="G22" s="70"/>
      <c r="H22" s="70"/>
      <c r="I22" s="70"/>
      <c r="J22" s="71"/>
    </row>
    <row r="23" spans="1:15" ht="15.75" x14ac:dyDescent="0.25">
      <c r="A23" s="76" t="s">
        <v>32</v>
      </c>
      <c r="B23" s="77"/>
      <c r="C23" s="77"/>
      <c r="D23" s="77"/>
      <c r="E23" s="77"/>
      <c r="F23" s="77"/>
      <c r="G23" s="77"/>
      <c r="H23" s="77"/>
      <c r="I23" s="77"/>
      <c r="J23" s="78"/>
      <c r="K23" s="1"/>
    </row>
    <row r="24" spans="1:15" ht="15" customHeight="1" x14ac:dyDescent="0.25">
      <c r="A24" s="106" t="s">
        <v>33</v>
      </c>
      <c r="B24" s="107"/>
      <c r="C24" s="108" t="s">
        <v>34</v>
      </c>
      <c r="D24" s="110"/>
      <c r="E24" s="110"/>
      <c r="F24" s="110" t="s">
        <v>35</v>
      </c>
      <c r="G24" s="110"/>
      <c r="H24" s="107"/>
      <c r="I24" s="108" t="s">
        <v>36</v>
      </c>
      <c r="J24" s="109"/>
    </row>
    <row r="25" spans="1:15" x14ac:dyDescent="0.25">
      <c r="A25" s="96">
        <v>56347970</v>
      </c>
      <c r="B25" s="97"/>
      <c r="C25" s="103">
        <v>108677721</v>
      </c>
      <c r="D25" s="104"/>
      <c r="E25" s="105"/>
      <c r="F25" s="103">
        <v>14360184.07</v>
      </c>
      <c r="G25" s="104"/>
      <c r="H25" s="105"/>
      <c r="I25" s="141">
        <f>+F25/C25</f>
        <v>0.13213549141318487</v>
      </c>
      <c r="J25" s="142"/>
    </row>
    <row r="26" spans="1:15" ht="15.75" x14ac:dyDescent="0.25">
      <c r="A26" s="76" t="s">
        <v>37</v>
      </c>
      <c r="B26" s="77"/>
      <c r="C26" s="77"/>
      <c r="D26" s="77"/>
      <c r="E26" s="77"/>
      <c r="F26" s="77"/>
      <c r="G26" s="77"/>
      <c r="H26" s="77"/>
      <c r="I26" s="77"/>
      <c r="J26" s="78"/>
      <c r="K26" s="1"/>
    </row>
    <row r="27" spans="1:15" x14ac:dyDescent="0.25">
      <c r="A27" s="5"/>
      <c r="B27"/>
      <c r="C27" s="100" t="s">
        <v>38</v>
      </c>
      <c r="D27" s="101"/>
      <c r="E27" s="100" t="s">
        <v>39</v>
      </c>
      <c r="F27" s="101"/>
      <c r="G27" s="100" t="s">
        <v>40</v>
      </c>
      <c r="H27" s="100"/>
      <c r="I27" s="100" t="s">
        <v>41</v>
      </c>
      <c r="J27" s="102"/>
    </row>
    <row r="28" spans="1:15" ht="38.25" x14ac:dyDescent="0.25">
      <c r="A28" s="10" t="s">
        <v>42</v>
      </c>
      <c r="B28" s="11" t="s">
        <v>43</v>
      </c>
      <c r="C28" s="11" t="s">
        <v>44</v>
      </c>
      <c r="D28" s="11" t="s">
        <v>45</v>
      </c>
      <c r="E28" s="11" t="s">
        <v>46</v>
      </c>
      <c r="F28" s="11" t="s">
        <v>47</v>
      </c>
      <c r="G28" s="11" t="s">
        <v>48</v>
      </c>
      <c r="H28" s="11" t="s">
        <v>49</v>
      </c>
      <c r="I28" s="11" t="s">
        <v>50</v>
      </c>
      <c r="J28" s="12" t="s">
        <v>51</v>
      </c>
    </row>
    <row r="29" spans="1:15" ht="81.599999999999994" customHeight="1" x14ac:dyDescent="0.3">
      <c r="A29" s="33" t="s">
        <v>98</v>
      </c>
      <c r="B29" s="34" t="s">
        <v>99</v>
      </c>
      <c r="C29" s="13">
        <v>60</v>
      </c>
      <c r="D29" s="35">
        <v>153542965.59</v>
      </c>
      <c r="E29" s="51">
        <v>15</v>
      </c>
      <c r="F29" s="35">
        <v>15713541.07</v>
      </c>
      <c r="G29" s="52">
        <v>13</v>
      </c>
      <c r="H29" s="35">
        <v>1809132.53</v>
      </c>
      <c r="I29" s="16">
        <f>+Tabla14[[#This Row],[Física 
(E)]]/Tabla14[[#This Row],[Física
(C)]]</f>
        <v>0.8666666666666667</v>
      </c>
      <c r="J29" s="17">
        <f>+Tabla14[[#This Row],[Financiera 
 (F)]]/Tabla14[[#This Row],[Financiera
(D)]]</f>
        <v>0.11513207124611537</v>
      </c>
      <c r="L29" s="57"/>
      <c r="M29" s="57"/>
      <c r="N29" s="57"/>
      <c r="O29" s="56"/>
    </row>
    <row r="30" spans="1:15" ht="15.75" x14ac:dyDescent="0.25">
      <c r="A30" s="69" t="s">
        <v>54</v>
      </c>
      <c r="B30" s="70"/>
      <c r="C30" s="70"/>
      <c r="D30" s="70"/>
      <c r="E30" s="70"/>
      <c r="F30" s="70"/>
      <c r="G30" s="70"/>
      <c r="H30" s="70"/>
      <c r="I30" s="70"/>
      <c r="J30" s="71"/>
      <c r="L30" s="56"/>
      <c r="M30" s="56"/>
      <c r="N30" s="56"/>
      <c r="O30" s="56"/>
    </row>
    <row r="31" spans="1:15" ht="15.75" x14ac:dyDescent="0.25">
      <c r="A31" s="76" t="s">
        <v>55</v>
      </c>
      <c r="B31" s="77"/>
      <c r="C31" s="77"/>
      <c r="D31" s="77"/>
      <c r="E31" s="77"/>
      <c r="F31" s="77"/>
      <c r="G31" s="77"/>
      <c r="H31" s="77"/>
      <c r="I31" s="77"/>
      <c r="J31" s="78"/>
      <c r="K31" s="1"/>
    </row>
    <row r="32" spans="1:15" x14ac:dyDescent="0.25">
      <c r="A32" s="23" t="s">
        <v>56</v>
      </c>
      <c r="B32" s="92" t="s">
        <v>100</v>
      </c>
      <c r="C32" s="92"/>
      <c r="D32" s="92"/>
      <c r="E32" s="92"/>
      <c r="F32" s="92"/>
      <c r="G32" s="92"/>
      <c r="H32" s="92"/>
      <c r="I32" s="92"/>
      <c r="J32" s="93"/>
    </row>
    <row r="33" spans="1:13" ht="24" customHeight="1" x14ac:dyDescent="0.25">
      <c r="A33" s="23" t="s">
        <v>58</v>
      </c>
      <c r="B33" s="111" t="s">
        <v>101</v>
      </c>
      <c r="C33" s="111"/>
      <c r="D33" s="111"/>
      <c r="E33" s="111"/>
      <c r="F33" s="111"/>
      <c r="G33" s="111"/>
      <c r="H33" s="111"/>
      <c r="I33" s="111"/>
      <c r="J33" s="112"/>
      <c r="M33" s="62"/>
    </row>
    <row r="34" spans="1:13" ht="38.1" customHeight="1" x14ac:dyDescent="0.25">
      <c r="A34" s="23" t="s">
        <v>59</v>
      </c>
      <c r="B34" s="128" t="s">
        <v>123</v>
      </c>
      <c r="C34" s="128"/>
      <c r="D34" s="128"/>
      <c r="E34" s="128"/>
      <c r="F34" s="128"/>
      <c r="G34" s="128"/>
      <c r="H34" s="128"/>
      <c r="I34" s="128"/>
      <c r="J34" s="129"/>
      <c r="K34" s="47"/>
    </row>
    <row r="35" spans="1:13" ht="101.45" customHeight="1" x14ac:dyDescent="0.25">
      <c r="A35" s="23" t="s">
        <v>60</v>
      </c>
      <c r="B35" s="94" t="s">
        <v>134</v>
      </c>
      <c r="C35" s="94"/>
      <c r="D35" s="94"/>
      <c r="E35" s="94"/>
      <c r="F35" s="94"/>
      <c r="G35" s="94"/>
      <c r="H35" s="94"/>
      <c r="I35" s="94"/>
      <c r="J35" s="95"/>
    </row>
    <row r="36" spans="1:13" ht="15.75" x14ac:dyDescent="0.25">
      <c r="A36" s="69" t="s">
        <v>61</v>
      </c>
      <c r="B36" s="70"/>
      <c r="C36" s="70"/>
      <c r="D36" s="70"/>
      <c r="E36" s="70"/>
      <c r="F36" s="70"/>
      <c r="G36" s="70"/>
      <c r="H36" s="70"/>
      <c r="I36" s="70"/>
      <c r="J36" s="71"/>
    </row>
    <row r="37" spans="1:13" ht="15.75" x14ac:dyDescent="0.25">
      <c r="A37" s="115" t="s">
        <v>62</v>
      </c>
      <c r="B37" s="116"/>
      <c r="C37" s="116"/>
      <c r="D37" s="116"/>
      <c r="E37" s="116"/>
      <c r="F37" s="116"/>
      <c r="G37" s="116"/>
      <c r="H37" s="116"/>
      <c r="I37" s="116"/>
      <c r="J37" s="117"/>
      <c r="K37" s="1"/>
    </row>
    <row r="38" spans="1:13" ht="27.75" customHeight="1" x14ac:dyDescent="0.25">
      <c r="A38" s="118" t="s">
        <v>63</v>
      </c>
      <c r="B38" s="119"/>
      <c r="C38" s="119"/>
      <c r="D38" s="119"/>
      <c r="E38" s="119"/>
      <c r="F38" s="119"/>
      <c r="G38" s="119"/>
      <c r="H38" s="119"/>
      <c r="I38" s="119"/>
      <c r="J38" s="120"/>
    </row>
    <row r="39" spans="1:13" ht="27.75" customHeight="1" x14ac:dyDescent="0.25">
      <c r="A39" s="29"/>
      <c r="B39" s="29"/>
      <c r="C39" s="29"/>
      <c r="D39" s="29"/>
      <c r="E39" s="29"/>
      <c r="F39" s="29"/>
      <c r="G39" s="29"/>
      <c r="H39" s="29"/>
      <c r="I39" s="29"/>
      <c r="J39" s="29"/>
    </row>
    <row r="40" spans="1:13" ht="30.75" customHeight="1" x14ac:dyDescent="0.25">
      <c r="A40" s="121" t="s">
        <v>64</v>
      </c>
      <c r="B40" s="121"/>
      <c r="C40" s="121"/>
      <c r="D40" s="121"/>
      <c r="E40" s="121"/>
      <c r="F40" s="121"/>
      <c r="G40" s="121"/>
      <c r="H40" s="121"/>
      <c r="I40" s="121"/>
      <c r="J40" s="121"/>
    </row>
    <row r="41" spans="1:13" x14ac:dyDescent="0.25">
      <c r="B41" s="48"/>
    </row>
    <row r="42" spans="1:13" x14ac:dyDescent="0.25">
      <c r="A42" s="32" t="s">
        <v>65</v>
      </c>
      <c r="B42" s="54">
        <f>+A25</f>
        <v>56347970</v>
      </c>
      <c r="D42" s="43"/>
      <c r="E42" s="43"/>
      <c r="F42" s="43"/>
      <c r="H42" s="43"/>
      <c r="I42" s="43"/>
      <c r="J42" s="43"/>
    </row>
    <row r="43" spans="1:13" x14ac:dyDescent="0.25">
      <c r="A43" s="32" t="s">
        <v>66</v>
      </c>
      <c r="B43" s="54">
        <f>+C25</f>
        <v>108677721</v>
      </c>
      <c r="D43" s="113" t="s">
        <v>113</v>
      </c>
      <c r="E43" s="113"/>
      <c r="F43" s="113"/>
      <c r="H43" s="42"/>
      <c r="I43" s="42" t="s">
        <v>67</v>
      </c>
    </row>
    <row r="44" spans="1:13" x14ac:dyDescent="0.25">
      <c r="A44" s="32" t="s">
        <v>80</v>
      </c>
      <c r="B44" s="54">
        <f>+F25</f>
        <v>14360184.07</v>
      </c>
      <c r="D44" s="114" t="s">
        <v>114</v>
      </c>
      <c r="E44" s="114"/>
      <c r="F44" s="114"/>
      <c r="H44" s="41"/>
      <c r="I44" s="41" t="s">
        <v>69</v>
      </c>
    </row>
    <row r="45" spans="1:13" x14ac:dyDescent="0.25">
      <c r="B45" s="48"/>
    </row>
    <row r="46" spans="1:13" x14ac:dyDescent="0.25">
      <c r="B46" s="48"/>
    </row>
  </sheetData>
  <mergeCells count="50">
    <mergeCell ref="A37:J37"/>
    <mergeCell ref="A38:J38"/>
    <mergeCell ref="A40:J40"/>
    <mergeCell ref="D43:F43"/>
    <mergeCell ref="D44:F44"/>
    <mergeCell ref="A36:J36"/>
    <mergeCell ref="A26:J26"/>
    <mergeCell ref="C27:D27"/>
    <mergeCell ref="E27:F27"/>
    <mergeCell ref="G27:H27"/>
    <mergeCell ref="I27:J27"/>
    <mergeCell ref="A30:J30"/>
    <mergeCell ref="A31:J31"/>
    <mergeCell ref="B32:J32"/>
    <mergeCell ref="B33:J33"/>
    <mergeCell ref="B34:J34"/>
    <mergeCell ref="B35:J35"/>
    <mergeCell ref="A25:B25"/>
    <mergeCell ref="C25:E25"/>
    <mergeCell ref="F25:H25"/>
    <mergeCell ref="I25:J25"/>
    <mergeCell ref="A17:J17"/>
    <mergeCell ref="B18:J18"/>
    <mergeCell ref="B19:J19"/>
    <mergeCell ref="B20:J20"/>
    <mergeCell ref="B21:J21"/>
    <mergeCell ref="A22:J22"/>
    <mergeCell ref="A23:J23"/>
    <mergeCell ref="A24:B24"/>
    <mergeCell ref="C24:E24"/>
    <mergeCell ref="F24:H24"/>
    <mergeCell ref="I24:J24"/>
    <mergeCell ref="C16:J16"/>
    <mergeCell ref="A5:J5"/>
    <mergeCell ref="A6:J6"/>
    <mergeCell ref="A7:J7"/>
    <mergeCell ref="B8:J8"/>
    <mergeCell ref="B9:J9"/>
    <mergeCell ref="B10:J10"/>
    <mergeCell ref="B11:J11"/>
    <mergeCell ref="B12:J12"/>
    <mergeCell ref="A13:J13"/>
    <mergeCell ref="C14:J14"/>
    <mergeCell ref="C15:J15"/>
    <mergeCell ref="A4:J4"/>
    <mergeCell ref="B1:J1"/>
    <mergeCell ref="B2:C2"/>
    <mergeCell ref="D2:H2"/>
    <mergeCell ref="B3:C3"/>
    <mergeCell ref="D3:H3"/>
  </mergeCells>
  <dataValidations count="15">
    <dataValidation allowBlank="1" sqref="A8" xr:uid="{00000000-0002-0000-0200-000000000000}"/>
    <dataValidation allowBlank="1" showInputMessage="1" prompt="Nombre del capítulo" sqref="B8:J10" xr:uid="{00000000-0002-0000-0200-000001000000}"/>
    <dataValidation allowBlank="1" showInputMessage="1" showErrorMessage="1" prompt="¿A quién va dirigido el programa?, ¿qué característica tiene esta población que requiere ser beneficiada?" sqref="B20:J20" xr:uid="{00000000-0002-0000-0200-000002000000}"/>
    <dataValidation allowBlank="1" showInputMessage="1" showErrorMessage="1" prompt="Nombre del producto" sqref="B32:J32" xr:uid="{00000000-0002-0000-0200-000003000000}"/>
    <dataValidation allowBlank="1" showInputMessage="1" showErrorMessage="1" prompt="1. Describir lo plasmado en el presupuesto_x000a_2. Describir lo alcanzado en términos financieros y de producción " sqref="B34:J34" xr:uid="{00000000-0002-0000-0200-000004000000}"/>
    <dataValidation allowBlank="1" showInputMessage="1" showErrorMessage="1" prompt="De existir desvío, explicar razones." sqref="B35:J35" xr:uid="{00000000-0002-0000-0200-000005000000}"/>
    <dataValidation allowBlank="1" showInputMessage="1" showErrorMessage="1" prompt="Oportunidades de mejora identificadas" sqref="A38:J39" xr:uid="{00000000-0002-0000-0200-000006000000}"/>
    <dataValidation allowBlank="1" showInputMessage="1" showErrorMessage="1" prompt="Presupuesto del programa" sqref="A25:C25 F25" xr:uid="{00000000-0002-0000-0200-000007000000}"/>
    <dataValidation allowBlank="1" showInputMessage="1" showErrorMessage="1" prompt="¿En qué consiste el programa?" sqref="B33:J33 B19:J19" xr:uid="{00000000-0002-0000-0200-000008000000}"/>
    <dataValidation allowBlank="1" showInputMessage="1" showErrorMessage="1" prompt="Nombre de cada producto" sqref="A28:A29" xr:uid="{00000000-0002-0000-0200-000009000000}"/>
    <dataValidation allowBlank="1" showInputMessage="1" showErrorMessage="1" prompt="Nombre del indicador" sqref="B28:B29" xr:uid="{00000000-0002-0000-0200-00000A000000}"/>
    <dataValidation allowBlank="1" showInputMessage="1" showErrorMessage="1" prompt="Meta anual del indicador" sqref="C28:C29 E28" xr:uid="{00000000-0002-0000-0200-00000B000000}"/>
    <dataValidation allowBlank="1" showInputMessage="1" showErrorMessage="1" prompt="Monto presupuestado para el producto" sqref="D28:D29 E29:F29 F28" xr:uid="{00000000-0002-0000-0200-00000C000000}"/>
    <dataValidation allowBlank="1" showInputMessage="1" showErrorMessage="1" prompt="Meta alcanzada en el trimestre" sqref="G28:G29" xr:uid="{00000000-0002-0000-0200-00000D000000}"/>
    <dataValidation allowBlank="1" showInputMessage="1" showErrorMessage="1" prompt="Monto ejecutado en el trimestre" sqref="H28:H29" xr:uid="{00000000-0002-0000-0200-00000E000000}"/>
  </dataValidations>
  <printOptions horizontalCentered="1" verticalCentered="1"/>
  <pageMargins left="0.31496062992125984" right="0.31496062992125984" top="0.35433070866141736" bottom="0.35433070866141736" header="0.31496062992125984" footer="0.31496062992125984"/>
  <pageSetup scale="65"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59999389629810485"/>
  </sheetPr>
  <dimension ref="A1:M47"/>
  <sheetViews>
    <sheetView showGridLines="0" topLeftCell="A27" zoomScale="110" zoomScaleNormal="110" workbookViewId="0">
      <selection activeCell="B33" sqref="B33:J33"/>
    </sheetView>
  </sheetViews>
  <sheetFormatPr baseColWidth="10" defaultColWidth="11.42578125" defaultRowHeight="15" x14ac:dyDescent="0.25"/>
  <cols>
    <col min="1" max="1" width="23" style="6" customWidth="1"/>
    <col min="2" max="2" width="13.7109375" style="6" bestFit="1" customWidth="1"/>
    <col min="3" max="10" width="12.7109375" style="6" customWidth="1"/>
    <col min="11" max="11" width="11.42578125" style="6"/>
  </cols>
  <sheetData>
    <row r="1" spans="1:11" ht="21.75" thickBot="1" x14ac:dyDescent="0.3">
      <c r="A1" s="24"/>
      <c r="B1" s="79" t="s">
        <v>0</v>
      </c>
      <c r="C1" s="80"/>
      <c r="D1" s="80"/>
      <c r="E1" s="80"/>
      <c r="F1" s="80"/>
      <c r="G1" s="80"/>
      <c r="H1" s="80"/>
      <c r="I1" s="80"/>
      <c r="J1" s="81"/>
      <c r="K1" s="1"/>
    </row>
    <row r="2" spans="1:11" ht="21.75" thickBot="1" x14ac:dyDescent="0.3">
      <c r="A2" s="25"/>
      <c r="B2" s="82" t="s">
        <v>1</v>
      </c>
      <c r="C2" s="83"/>
      <c r="D2" s="82" t="s">
        <v>2</v>
      </c>
      <c r="E2" s="83"/>
      <c r="F2" s="83"/>
      <c r="G2" s="83"/>
      <c r="H2" s="84"/>
      <c r="I2" s="2" t="s">
        <v>3</v>
      </c>
      <c r="J2" s="3" t="s">
        <v>4</v>
      </c>
      <c r="K2" s="1"/>
    </row>
    <row r="3" spans="1:11" ht="21.75" thickBot="1" x14ac:dyDescent="0.3">
      <c r="A3" s="26"/>
      <c r="B3" s="85" t="s">
        <v>5</v>
      </c>
      <c r="C3" s="86"/>
      <c r="D3" s="85"/>
      <c r="E3" s="86"/>
      <c r="F3" s="86"/>
      <c r="G3" s="86"/>
      <c r="H3" s="87"/>
      <c r="I3" s="30">
        <v>45575</v>
      </c>
      <c r="J3" s="31"/>
      <c r="K3" s="1"/>
    </row>
    <row r="4" spans="1:11" x14ac:dyDescent="0.25">
      <c r="A4" s="88"/>
      <c r="B4" s="89"/>
      <c r="C4" s="89"/>
      <c r="D4" s="90"/>
      <c r="E4" s="90"/>
      <c r="F4" s="90"/>
      <c r="G4" s="90"/>
      <c r="H4" s="90"/>
      <c r="I4" s="89"/>
      <c r="J4" s="91"/>
      <c r="K4" s="1"/>
    </row>
    <row r="5" spans="1:11" ht="3" customHeight="1" x14ac:dyDescent="0.25">
      <c r="A5" s="73"/>
      <c r="B5" s="74"/>
      <c r="C5" s="74"/>
      <c r="D5" s="74"/>
      <c r="E5" s="74"/>
      <c r="F5" s="74"/>
      <c r="G5" s="74"/>
      <c r="H5" s="74"/>
      <c r="I5" s="74"/>
      <c r="J5" s="75"/>
      <c r="K5" s="1"/>
    </row>
    <row r="6" spans="1:11" ht="15.75" x14ac:dyDescent="0.25">
      <c r="A6" s="69" t="s">
        <v>6</v>
      </c>
      <c r="B6" s="70"/>
      <c r="C6" s="70"/>
      <c r="D6" s="70"/>
      <c r="E6" s="70"/>
      <c r="F6" s="70"/>
      <c r="G6" s="70"/>
      <c r="H6" s="70"/>
      <c r="I6" s="70"/>
      <c r="J6" s="71"/>
      <c r="K6" s="1"/>
    </row>
    <row r="7" spans="1:11" ht="15.75" x14ac:dyDescent="0.25">
      <c r="A7" s="76" t="s">
        <v>7</v>
      </c>
      <c r="B7" s="77"/>
      <c r="C7" s="77"/>
      <c r="D7" s="77"/>
      <c r="E7" s="77"/>
      <c r="F7" s="77"/>
      <c r="G7" s="77"/>
      <c r="H7" s="77"/>
      <c r="I7" s="77"/>
      <c r="J7" s="78"/>
      <c r="K7" s="1"/>
    </row>
    <row r="8" spans="1:11" x14ac:dyDescent="0.25">
      <c r="A8" s="4" t="s">
        <v>8</v>
      </c>
      <c r="B8" s="63" t="s">
        <v>9</v>
      </c>
      <c r="C8" s="64"/>
      <c r="D8" s="64"/>
      <c r="E8" s="64"/>
      <c r="F8" s="64"/>
      <c r="G8" s="64"/>
      <c r="H8" s="64"/>
      <c r="I8" s="64"/>
      <c r="J8" s="65"/>
      <c r="K8" s="1"/>
    </row>
    <row r="9" spans="1:11" ht="15" customHeight="1" x14ac:dyDescent="0.25">
      <c r="A9" s="27" t="s">
        <v>10</v>
      </c>
      <c r="B9" s="63" t="s">
        <v>11</v>
      </c>
      <c r="C9" s="64"/>
      <c r="D9" s="64"/>
      <c r="E9" s="64"/>
      <c r="F9" s="64"/>
      <c r="G9" s="64"/>
      <c r="H9" s="64"/>
      <c r="I9" s="64"/>
      <c r="J9" s="65"/>
      <c r="K9" s="1"/>
    </row>
    <row r="10" spans="1:11" x14ac:dyDescent="0.25">
      <c r="A10" s="27" t="s">
        <v>12</v>
      </c>
      <c r="B10" s="63" t="s">
        <v>13</v>
      </c>
      <c r="C10" s="64"/>
      <c r="D10" s="64"/>
      <c r="E10" s="64"/>
      <c r="F10" s="64"/>
      <c r="G10" s="64"/>
      <c r="H10" s="64"/>
      <c r="I10" s="64"/>
      <c r="J10" s="65"/>
      <c r="K10" s="1"/>
    </row>
    <row r="11" spans="1:11" ht="44.25" customHeight="1" x14ac:dyDescent="0.25">
      <c r="A11" s="4" t="s">
        <v>14</v>
      </c>
      <c r="B11" s="92" t="s">
        <v>15</v>
      </c>
      <c r="C11" s="124"/>
      <c r="D11" s="124"/>
      <c r="E11" s="124"/>
      <c r="F11" s="124"/>
      <c r="G11" s="124"/>
      <c r="H11" s="124"/>
      <c r="I11" s="124"/>
      <c r="J11" s="125"/>
    </row>
    <row r="12" spans="1:11" ht="49.5" customHeight="1" x14ac:dyDescent="0.25">
      <c r="A12" s="4" t="s">
        <v>16</v>
      </c>
      <c r="B12" s="66" t="s">
        <v>119</v>
      </c>
      <c r="C12" s="67"/>
      <c r="D12" s="67"/>
      <c r="E12" s="67"/>
      <c r="F12" s="67"/>
      <c r="G12" s="67"/>
      <c r="H12" s="67"/>
      <c r="I12" s="67"/>
      <c r="J12" s="68"/>
    </row>
    <row r="13" spans="1:11" ht="15.75" x14ac:dyDescent="0.25">
      <c r="A13" s="69" t="s">
        <v>17</v>
      </c>
      <c r="B13" s="70"/>
      <c r="C13" s="70"/>
      <c r="D13" s="70"/>
      <c r="E13" s="70"/>
      <c r="F13" s="70"/>
      <c r="G13" s="70"/>
      <c r="H13" s="70"/>
      <c r="I13" s="70"/>
      <c r="J13" s="71"/>
    </row>
    <row r="14" spans="1:11" ht="27.75" customHeight="1" x14ac:dyDescent="0.25">
      <c r="A14" s="4" t="s">
        <v>18</v>
      </c>
      <c r="B14" s="28">
        <v>3</v>
      </c>
      <c r="C14" s="72" t="str">
        <f>IFERROR(VLOOKUP(B14,'[1]Validacion datos'!A2:B5,2,FALSE),"")</f>
        <v>DESARROLLO PRODUCTIVO</v>
      </c>
      <c r="D14" s="72"/>
      <c r="E14" s="72"/>
      <c r="F14" s="72"/>
      <c r="G14" s="72"/>
      <c r="H14" s="72"/>
      <c r="I14" s="72"/>
      <c r="J14" s="72"/>
    </row>
    <row r="15" spans="1:11" ht="26.25" customHeight="1" x14ac:dyDescent="0.25">
      <c r="A15" s="4" t="s">
        <v>19</v>
      </c>
      <c r="B15" s="7">
        <v>3.5</v>
      </c>
      <c r="C15" s="72" t="str">
        <f>IFERROR(VLOOKUP(B15,'[1]Validacion datos'!A8:B26,2,FALSE),"")</f>
        <v>Estructura productiva sectorial y territorialmente adecuada, integrada competitivamente a la economía global y que aprovecha las oportunidades del mercado local.</v>
      </c>
      <c r="D15" s="72"/>
      <c r="E15" s="72"/>
      <c r="F15" s="72"/>
      <c r="G15" s="72"/>
      <c r="H15" s="72"/>
      <c r="I15" s="72"/>
      <c r="J15" s="72"/>
    </row>
    <row r="16" spans="1:11" ht="21.6" customHeight="1" x14ac:dyDescent="0.25">
      <c r="A16" s="4" t="s">
        <v>20</v>
      </c>
      <c r="B16" s="8" t="s">
        <v>21</v>
      </c>
      <c r="C16" s="72" t="str">
        <f>IFERROR(VLOOKUP(B16,'[1]Validacion datos'!D8:E64,2,FALSE),"")</f>
        <v>Consolidar un entorno adecuado que incentive la inversión para el desarrollo sostenible del sector minero</v>
      </c>
      <c r="D16" s="72"/>
      <c r="E16" s="72"/>
      <c r="F16" s="72"/>
      <c r="G16" s="72"/>
      <c r="H16" s="72"/>
      <c r="I16" s="72"/>
      <c r="J16" s="72"/>
    </row>
    <row r="17" spans="1:13" ht="15.75" x14ac:dyDescent="0.25">
      <c r="A17" s="69" t="s">
        <v>22</v>
      </c>
      <c r="B17" s="70"/>
      <c r="C17" s="70"/>
      <c r="D17" s="70"/>
      <c r="E17" s="70"/>
      <c r="F17" s="70"/>
      <c r="G17" s="70"/>
      <c r="H17" s="70"/>
      <c r="I17" s="70"/>
      <c r="J17" s="71"/>
    </row>
    <row r="18" spans="1:13" ht="29.25" customHeight="1" x14ac:dyDescent="0.25">
      <c r="A18" s="4" t="s">
        <v>23</v>
      </c>
      <c r="B18" s="92" t="s">
        <v>102</v>
      </c>
      <c r="C18" s="92"/>
      <c r="D18" s="92"/>
      <c r="E18" s="92"/>
      <c r="F18" s="92"/>
      <c r="G18" s="92"/>
      <c r="H18" s="92"/>
      <c r="I18" s="92"/>
      <c r="J18" s="93"/>
    </row>
    <row r="19" spans="1:13" ht="33" customHeight="1" x14ac:dyDescent="0.25">
      <c r="A19" s="9" t="s">
        <v>25</v>
      </c>
      <c r="B19" s="92" t="s">
        <v>103</v>
      </c>
      <c r="C19" s="92"/>
      <c r="D19" s="92"/>
      <c r="E19" s="92"/>
      <c r="F19" s="92"/>
      <c r="G19" s="92"/>
      <c r="H19" s="92"/>
      <c r="I19" s="92"/>
      <c r="J19" s="93"/>
    </row>
    <row r="20" spans="1:13" ht="34.5" customHeight="1" x14ac:dyDescent="0.25">
      <c r="A20" s="9" t="s">
        <v>27</v>
      </c>
      <c r="B20" s="92" t="s">
        <v>104</v>
      </c>
      <c r="C20" s="92"/>
      <c r="D20" s="92"/>
      <c r="E20" s="92"/>
      <c r="F20" s="92"/>
      <c r="G20" s="92"/>
      <c r="H20" s="92"/>
      <c r="I20" s="92"/>
      <c r="J20" s="93"/>
    </row>
    <row r="21" spans="1:13" ht="40.5" customHeight="1" x14ac:dyDescent="0.25">
      <c r="A21" s="9" t="s">
        <v>29</v>
      </c>
      <c r="B21" s="92" t="s">
        <v>105</v>
      </c>
      <c r="C21" s="92"/>
      <c r="D21" s="92"/>
      <c r="E21" s="92"/>
      <c r="F21" s="92"/>
      <c r="G21" s="92"/>
      <c r="H21" s="92"/>
      <c r="I21" s="92"/>
      <c r="J21" s="93"/>
      <c r="K21" s="1"/>
    </row>
    <row r="22" spans="1:13" ht="15.75" x14ac:dyDescent="0.25">
      <c r="A22" s="69" t="s">
        <v>31</v>
      </c>
      <c r="B22" s="70"/>
      <c r="C22" s="70"/>
      <c r="D22" s="70"/>
      <c r="E22" s="70"/>
      <c r="F22" s="70"/>
      <c r="G22" s="70"/>
      <c r="H22" s="70"/>
      <c r="I22" s="70"/>
      <c r="J22" s="71"/>
    </row>
    <row r="23" spans="1:13" ht="15.75" x14ac:dyDescent="0.25">
      <c r="A23" s="76" t="s">
        <v>32</v>
      </c>
      <c r="B23" s="77"/>
      <c r="C23" s="77"/>
      <c r="D23" s="77"/>
      <c r="E23" s="77"/>
      <c r="F23" s="77"/>
      <c r="G23" s="77"/>
      <c r="H23" s="77"/>
      <c r="I23" s="77"/>
      <c r="J23" s="78"/>
      <c r="K23" s="1"/>
    </row>
    <row r="24" spans="1:13" ht="15" customHeight="1" x14ac:dyDescent="0.25">
      <c r="A24" s="106" t="s">
        <v>33</v>
      </c>
      <c r="B24" s="107"/>
      <c r="C24" s="108" t="s">
        <v>34</v>
      </c>
      <c r="D24" s="110"/>
      <c r="E24" s="110"/>
      <c r="F24" s="110" t="s">
        <v>35</v>
      </c>
      <c r="G24" s="110"/>
      <c r="H24" s="107"/>
      <c r="I24" s="108" t="s">
        <v>36</v>
      </c>
      <c r="J24" s="109"/>
    </row>
    <row r="25" spans="1:13" x14ac:dyDescent="0.25">
      <c r="A25" s="96">
        <v>45098866</v>
      </c>
      <c r="B25" s="97"/>
      <c r="C25" s="103">
        <v>22523982.109999999</v>
      </c>
      <c r="D25" s="104"/>
      <c r="E25" s="105"/>
      <c r="F25" s="103">
        <v>4534705.3</v>
      </c>
      <c r="G25" s="104"/>
      <c r="H25" s="105"/>
      <c r="I25" s="98">
        <f>+F25/C25</f>
        <v>0.20132786812979758</v>
      </c>
      <c r="J25" s="99"/>
    </row>
    <row r="26" spans="1:13" ht="15.75" x14ac:dyDescent="0.25">
      <c r="A26" s="76" t="s">
        <v>37</v>
      </c>
      <c r="B26" s="77"/>
      <c r="C26" s="77"/>
      <c r="D26" s="77"/>
      <c r="E26" s="77"/>
      <c r="F26" s="77"/>
      <c r="G26" s="77"/>
      <c r="H26" s="77"/>
      <c r="I26" s="77"/>
      <c r="J26" s="78"/>
      <c r="K26" s="1"/>
    </row>
    <row r="27" spans="1:13" x14ac:dyDescent="0.25">
      <c r="A27" s="5"/>
      <c r="B27"/>
      <c r="C27" s="100" t="s">
        <v>38</v>
      </c>
      <c r="D27" s="101"/>
      <c r="E27" s="100" t="s">
        <v>39</v>
      </c>
      <c r="F27" s="101"/>
      <c r="G27" s="100" t="s">
        <v>40</v>
      </c>
      <c r="H27" s="100"/>
      <c r="I27" s="100" t="s">
        <v>41</v>
      </c>
      <c r="J27" s="102"/>
    </row>
    <row r="28" spans="1:13" ht="38.25" x14ac:dyDescent="0.25">
      <c r="A28" s="10" t="s">
        <v>42</v>
      </c>
      <c r="B28" s="11" t="s">
        <v>43</v>
      </c>
      <c r="C28" s="11" t="s">
        <v>44</v>
      </c>
      <c r="D28" s="11" t="s">
        <v>45</v>
      </c>
      <c r="E28" s="11" t="s">
        <v>46</v>
      </c>
      <c r="F28" s="11" t="s">
        <v>47</v>
      </c>
      <c r="G28" s="11" t="s">
        <v>48</v>
      </c>
      <c r="H28" s="11" t="s">
        <v>49</v>
      </c>
      <c r="I28" s="11" t="s">
        <v>50</v>
      </c>
      <c r="J28" s="12" t="s">
        <v>51</v>
      </c>
    </row>
    <row r="29" spans="1:13" ht="72.75" customHeight="1" x14ac:dyDescent="0.25">
      <c r="A29" s="33" t="s">
        <v>106</v>
      </c>
      <c r="B29" s="34" t="s">
        <v>107</v>
      </c>
      <c r="C29" s="13">
        <v>50</v>
      </c>
      <c r="D29" s="35">
        <v>32397686.620000005</v>
      </c>
      <c r="E29" s="13">
        <v>15</v>
      </c>
      <c r="F29" s="14">
        <v>2114980</v>
      </c>
      <c r="G29" s="15">
        <v>15</v>
      </c>
      <c r="H29" s="35">
        <v>530032.04</v>
      </c>
      <c r="I29" s="16">
        <f>+Tabla15[[#This Row],[Física 
(E)]]/Tabla15[[#This Row],[Física
(C)]]</f>
        <v>1</v>
      </c>
      <c r="J29" s="17">
        <f>+Tabla15[[#This Row],[Financiera 
 (F)]]/Tabla15[[#This Row],[Financiera
(D)]]</f>
        <v>0.25060853530529842</v>
      </c>
      <c r="M29" s="59"/>
    </row>
    <row r="30" spans="1:13" ht="15.75" x14ac:dyDescent="0.25">
      <c r="A30" s="69" t="s">
        <v>54</v>
      </c>
      <c r="B30" s="70"/>
      <c r="C30" s="70"/>
      <c r="D30" s="70"/>
      <c r="E30" s="70"/>
      <c r="F30" s="70"/>
      <c r="G30" s="70"/>
      <c r="H30" s="70"/>
      <c r="I30" s="70"/>
      <c r="J30" s="71"/>
    </row>
    <row r="31" spans="1:13" ht="15.75" x14ac:dyDescent="0.25">
      <c r="A31" s="76" t="s">
        <v>55</v>
      </c>
      <c r="B31" s="77"/>
      <c r="C31" s="77"/>
      <c r="D31" s="77"/>
      <c r="E31" s="77"/>
      <c r="F31" s="77"/>
      <c r="G31" s="77"/>
      <c r="H31" s="77"/>
      <c r="I31" s="77"/>
      <c r="J31" s="78"/>
      <c r="K31" s="1"/>
    </row>
    <row r="32" spans="1:13" x14ac:dyDescent="0.25">
      <c r="A32" s="23" t="s">
        <v>56</v>
      </c>
      <c r="B32" s="92" t="s">
        <v>108</v>
      </c>
      <c r="C32" s="92"/>
      <c r="D32" s="92"/>
      <c r="E32" s="92"/>
      <c r="F32" s="92"/>
      <c r="G32" s="92"/>
      <c r="H32" s="92"/>
      <c r="I32" s="92"/>
      <c r="J32" s="93"/>
    </row>
    <row r="33" spans="1:11" ht="30" x14ac:dyDescent="0.25">
      <c r="A33" s="23" t="s">
        <v>58</v>
      </c>
      <c r="B33" s="92" t="s">
        <v>109</v>
      </c>
      <c r="C33" s="92"/>
      <c r="D33" s="92"/>
      <c r="E33" s="92"/>
      <c r="F33" s="92"/>
      <c r="G33" s="92"/>
      <c r="H33" s="92"/>
      <c r="I33" s="92"/>
      <c r="J33" s="93"/>
    </row>
    <row r="34" spans="1:11" ht="42.75" customHeight="1" x14ac:dyDescent="0.25">
      <c r="A34" s="23" t="s">
        <v>59</v>
      </c>
      <c r="B34" s="128" t="s">
        <v>130</v>
      </c>
      <c r="C34" s="128"/>
      <c r="D34" s="128"/>
      <c r="E34" s="128"/>
      <c r="F34" s="128"/>
      <c r="G34" s="128"/>
      <c r="H34" s="128"/>
      <c r="I34" s="128"/>
      <c r="J34" s="129"/>
    </row>
    <row r="35" spans="1:11" ht="50.1" customHeight="1" x14ac:dyDescent="0.25">
      <c r="A35" s="23" t="s">
        <v>60</v>
      </c>
      <c r="B35" s="128" t="s">
        <v>131</v>
      </c>
      <c r="C35" s="128"/>
      <c r="D35" s="128"/>
      <c r="E35" s="128"/>
      <c r="F35" s="128"/>
      <c r="G35" s="128"/>
      <c r="H35" s="128"/>
      <c r="I35" s="128"/>
      <c r="J35" s="129"/>
    </row>
    <row r="36" spans="1:11" ht="15.75" x14ac:dyDescent="0.25">
      <c r="A36" s="69" t="s">
        <v>61</v>
      </c>
      <c r="B36" s="70"/>
      <c r="C36" s="70"/>
      <c r="D36" s="70"/>
      <c r="E36" s="70"/>
      <c r="F36" s="70"/>
      <c r="G36" s="70"/>
      <c r="H36" s="70"/>
      <c r="I36" s="70"/>
      <c r="J36" s="71"/>
    </row>
    <row r="37" spans="1:11" ht="15.75" x14ac:dyDescent="0.25">
      <c r="A37" s="115" t="s">
        <v>62</v>
      </c>
      <c r="B37" s="116"/>
      <c r="C37" s="116"/>
      <c r="D37" s="116"/>
      <c r="E37" s="116"/>
      <c r="F37" s="116"/>
      <c r="G37" s="116"/>
      <c r="H37" s="116"/>
      <c r="I37" s="116"/>
      <c r="J37" s="117"/>
      <c r="K37" s="1"/>
    </row>
    <row r="38" spans="1:11" ht="27.75" customHeight="1" x14ac:dyDescent="0.25">
      <c r="A38" s="118" t="s">
        <v>63</v>
      </c>
      <c r="B38" s="119"/>
      <c r="C38" s="119"/>
      <c r="D38" s="119"/>
      <c r="E38" s="119"/>
      <c r="F38" s="119"/>
      <c r="G38" s="119"/>
      <c r="H38" s="119"/>
      <c r="I38" s="119"/>
      <c r="J38" s="120"/>
    </row>
    <row r="39" spans="1:11" ht="13.5" customHeight="1" x14ac:dyDescent="0.25">
      <c r="A39" s="29"/>
      <c r="B39" s="29"/>
      <c r="C39" s="29"/>
      <c r="D39" s="29"/>
      <c r="E39" s="29"/>
      <c r="F39" s="29"/>
      <c r="G39" s="29"/>
      <c r="H39" s="29"/>
      <c r="I39" s="29"/>
      <c r="J39" s="29"/>
    </row>
    <row r="40" spans="1:11" ht="30.75" customHeight="1" x14ac:dyDescent="0.25">
      <c r="A40" s="121" t="s">
        <v>64</v>
      </c>
      <c r="B40" s="121"/>
      <c r="C40" s="121"/>
      <c r="D40" s="121"/>
      <c r="E40" s="121"/>
      <c r="F40" s="121"/>
      <c r="G40" s="121"/>
      <c r="H40" s="121"/>
      <c r="I40" s="121"/>
      <c r="J40" s="121"/>
    </row>
    <row r="41" spans="1:11" x14ac:dyDescent="0.25">
      <c r="B41" s="48"/>
      <c r="C41" s="48"/>
    </row>
    <row r="42" spans="1:11" x14ac:dyDescent="0.25">
      <c r="A42" s="32" t="s">
        <v>65</v>
      </c>
      <c r="B42" s="54">
        <f>+A25</f>
        <v>45098866</v>
      </c>
      <c r="C42" s="48"/>
      <c r="D42" s="43"/>
      <c r="E42" s="43"/>
      <c r="F42" s="43"/>
      <c r="H42" s="43"/>
      <c r="I42" s="43"/>
      <c r="J42" s="43"/>
    </row>
    <row r="43" spans="1:11" x14ac:dyDescent="0.25">
      <c r="A43" s="32" t="s">
        <v>66</v>
      </c>
      <c r="B43" s="54">
        <f>+C25</f>
        <v>22523982.109999999</v>
      </c>
      <c r="C43" s="48"/>
      <c r="D43" s="113" t="s">
        <v>113</v>
      </c>
      <c r="E43" s="113"/>
      <c r="F43" s="113"/>
      <c r="H43" s="42"/>
      <c r="I43" s="42" t="s">
        <v>67</v>
      </c>
      <c r="J43" s="42"/>
    </row>
    <row r="44" spans="1:11" x14ac:dyDescent="0.25">
      <c r="A44" s="32" t="s">
        <v>80</v>
      </c>
      <c r="B44" s="54">
        <f>+F25</f>
        <v>4534705.3</v>
      </c>
      <c r="C44" s="48"/>
      <c r="D44" s="114" t="s">
        <v>114</v>
      </c>
      <c r="E44" s="114"/>
      <c r="F44" s="114"/>
      <c r="H44" s="41"/>
      <c r="I44" s="41" t="s">
        <v>69</v>
      </c>
      <c r="J44" s="41"/>
    </row>
    <row r="45" spans="1:11" x14ac:dyDescent="0.25">
      <c r="B45" s="48"/>
      <c r="C45" s="48"/>
    </row>
    <row r="46" spans="1:11" x14ac:dyDescent="0.25">
      <c r="B46" s="48"/>
      <c r="C46" s="48"/>
    </row>
    <row r="47" spans="1:11" x14ac:dyDescent="0.25">
      <c r="B47" s="48"/>
      <c r="C47" s="48"/>
    </row>
  </sheetData>
  <mergeCells count="50">
    <mergeCell ref="A37:J37"/>
    <mergeCell ref="A38:J38"/>
    <mergeCell ref="A40:J40"/>
    <mergeCell ref="D43:F43"/>
    <mergeCell ref="D44:F44"/>
    <mergeCell ref="A36:J36"/>
    <mergeCell ref="A26:J26"/>
    <mergeCell ref="C27:D27"/>
    <mergeCell ref="E27:F27"/>
    <mergeCell ref="G27:H27"/>
    <mergeCell ref="I27:J27"/>
    <mergeCell ref="A30:J30"/>
    <mergeCell ref="A31:J31"/>
    <mergeCell ref="B32:J32"/>
    <mergeCell ref="B33:J33"/>
    <mergeCell ref="B34:J34"/>
    <mergeCell ref="B35:J35"/>
    <mergeCell ref="A25:B25"/>
    <mergeCell ref="C25:E25"/>
    <mergeCell ref="F25:H25"/>
    <mergeCell ref="I25:J25"/>
    <mergeCell ref="A17:J17"/>
    <mergeCell ref="B18:J18"/>
    <mergeCell ref="B19:J19"/>
    <mergeCell ref="B20:J20"/>
    <mergeCell ref="B21:J21"/>
    <mergeCell ref="A22:J22"/>
    <mergeCell ref="A23:J23"/>
    <mergeCell ref="A24:B24"/>
    <mergeCell ref="C24:E24"/>
    <mergeCell ref="F24:H24"/>
    <mergeCell ref="I24:J24"/>
    <mergeCell ref="C16:J16"/>
    <mergeCell ref="A5:J5"/>
    <mergeCell ref="A6:J6"/>
    <mergeCell ref="A7:J7"/>
    <mergeCell ref="B8:J8"/>
    <mergeCell ref="B9:J9"/>
    <mergeCell ref="B10:J10"/>
    <mergeCell ref="B11:J11"/>
    <mergeCell ref="B12:J12"/>
    <mergeCell ref="A13:J13"/>
    <mergeCell ref="C14:J14"/>
    <mergeCell ref="C15:J15"/>
    <mergeCell ref="A4:J4"/>
    <mergeCell ref="B1:J1"/>
    <mergeCell ref="B2:C2"/>
    <mergeCell ref="D2:H2"/>
    <mergeCell ref="B3:C3"/>
    <mergeCell ref="D3:H3"/>
  </mergeCells>
  <dataValidations xWindow="1546" yWindow="1269" count="15">
    <dataValidation allowBlank="1" sqref="A8" xr:uid="{00000000-0002-0000-0400-000000000000}"/>
    <dataValidation allowBlank="1" showInputMessage="1" prompt="Nombre del capítulo" sqref="B8:J10" xr:uid="{00000000-0002-0000-0400-000001000000}"/>
    <dataValidation allowBlank="1" showInputMessage="1" showErrorMessage="1" prompt="¿A quién va dirigido el programa?, ¿qué característica tiene esta población que requiere ser beneficiada?" sqref="B20:J20" xr:uid="{00000000-0002-0000-0400-000002000000}"/>
    <dataValidation allowBlank="1" showInputMessage="1" showErrorMessage="1" prompt="Nombre del producto" sqref="B32:J32" xr:uid="{00000000-0002-0000-0400-000003000000}"/>
    <dataValidation allowBlank="1" showInputMessage="1" showErrorMessage="1" prompt="1. Describir lo plasmado en el presupuesto_x000a_2. Describir lo alcanzado en términos financieros y de producción " sqref="B34:J34" xr:uid="{00000000-0002-0000-0400-000004000000}"/>
    <dataValidation allowBlank="1" showInputMessage="1" showErrorMessage="1" prompt="De existir desvío, explicar razones." sqref="B35:J35" xr:uid="{00000000-0002-0000-0400-000005000000}"/>
    <dataValidation allowBlank="1" showInputMessage="1" showErrorMessage="1" prompt="Oportunidades de mejora identificadas" sqref="A38:J39" xr:uid="{00000000-0002-0000-0400-000006000000}"/>
    <dataValidation allowBlank="1" showInputMessage="1" showErrorMessage="1" prompt="Presupuesto del programa" sqref="A25:C25 F25" xr:uid="{00000000-0002-0000-0400-000007000000}"/>
    <dataValidation allowBlank="1" showInputMessage="1" showErrorMessage="1" prompt="¿En qué consiste el programa?" sqref="B33:J33 B19:J19" xr:uid="{00000000-0002-0000-0400-000008000000}"/>
    <dataValidation allowBlank="1" showInputMessage="1" showErrorMessage="1" prompt="Nombre de cada producto" sqref="A28:A29" xr:uid="{00000000-0002-0000-0400-000009000000}"/>
    <dataValidation allowBlank="1" showInputMessage="1" showErrorMessage="1" prompt="Nombre del indicador" sqref="B28:B29" xr:uid="{00000000-0002-0000-0400-00000A000000}"/>
    <dataValidation allowBlank="1" showInputMessage="1" showErrorMessage="1" prompt="Meta anual del indicador" sqref="C28:C29 E28" xr:uid="{00000000-0002-0000-0400-00000B000000}"/>
    <dataValidation allowBlank="1" showInputMessage="1" showErrorMessage="1" prompt="Monto presupuestado para el producto" sqref="D28:D29 E29:F29 F28" xr:uid="{00000000-0002-0000-0400-00000C000000}"/>
    <dataValidation allowBlank="1" showInputMessage="1" showErrorMessage="1" prompt="Meta alcanzada en el trimestre" sqref="G28:G29" xr:uid="{00000000-0002-0000-0400-00000D000000}"/>
    <dataValidation allowBlank="1" showInputMessage="1" showErrorMessage="1" prompt="Monto ejecutado en el trimestre" sqref="H28:H29" xr:uid="{00000000-0002-0000-0400-00000E000000}"/>
  </dataValidations>
  <printOptions horizontalCentered="1" verticalCentered="1"/>
  <pageMargins left="0.31496062992125984" right="0.31496062992125984" top="0.35433070866141736" bottom="0.35433070866141736" header="0.31496062992125984" footer="0.31496062992125984"/>
  <pageSetup scale="65"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20579-9065-481C-B949-6A3724475852}">
  <sheetPr>
    <tabColor theme="7" tint="0.59999389629810485"/>
  </sheetPr>
  <dimension ref="A1:M47"/>
  <sheetViews>
    <sheetView showGridLines="0" topLeftCell="A28" zoomScale="85" zoomScaleNormal="85" workbookViewId="0">
      <selection activeCell="B35" sqref="B35:J35"/>
    </sheetView>
  </sheetViews>
  <sheetFormatPr baseColWidth="10" defaultColWidth="11.42578125" defaultRowHeight="15" x14ac:dyDescent="0.25"/>
  <cols>
    <col min="1" max="1" width="23" style="6" customWidth="1"/>
    <col min="2" max="2" width="18.42578125" style="6" customWidth="1"/>
    <col min="3" max="9" width="12.7109375" style="6" customWidth="1"/>
    <col min="10" max="10" width="15.5703125" style="6" customWidth="1"/>
    <col min="11" max="11" width="11.42578125" style="6"/>
  </cols>
  <sheetData>
    <row r="1" spans="1:11" ht="21.75" thickBot="1" x14ac:dyDescent="0.3">
      <c r="A1" s="24"/>
      <c r="B1" s="79" t="s">
        <v>0</v>
      </c>
      <c r="C1" s="80"/>
      <c r="D1" s="80"/>
      <c r="E1" s="80"/>
      <c r="F1" s="80"/>
      <c r="G1" s="80"/>
      <c r="H1" s="80"/>
      <c r="I1" s="80"/>
      <c r="J1" s="81"/>
      <c r="K1" s="1"/>
    </row>
    <row r="2" spans="1:11" ht="21.75" thickBot="1" x14ac:dyDescent="0.3">
      <c r="A2" s="25"/>
      <c r="B2" s="82" t="s">
        <v>1</v>
      </c>
      <c r="C2" s="83"/>
      <c r="D2" s="82" t="s">
        <v>2</v>
      </c>
      <c r="E2" s="83"/>
      <c r="F2" s="83"/>
      <c r="G2" s="83"/>
      <c r="H2" s="84"/>
      <c r="I2" s="2" t="s">
        <v>3</v>
      </c>
      <c r="J2" s="3" t="s">
        <v>4</v>
      </c>
      <c r="K2" s="1"/>
    </row>
    <row r="3" spans="1:11" ht="21.75" thickBot="1" x14ac:dyDescent="0.3">
      <c r="A3" s="26"/>
      <c r="B3" s="85" t="s">
        <v>5</v>
      </c>
      <c r="C3" s="86"/>
      <c r="D3" s="85"/>
      <c r="E3" s="86"/>
      <c r="F3" s="86"/>
      <c r="G3" s="86"/>
      <c r="H3" s="87"/>
      <c r="I3" s="30">
        <v>45575</v>
      </c>
      <c r="J3" s="31"/>
      <c r="K3" s="1"/>
    </row>
    <row r="4" spans="1:11" x14ac:dyDescent="0.25">
      <c r="A4" s="88"/>
      <c r="B4" s="89"/>
      <c r="C4" s="89"/>
      <c r="D4" s="90"/>
      <c r="E4" s="90"/>
      <c r="F4" s="90"/>
      <c r="G4" s="90"/>
      <c r="H4" s="90"/>
      <c r="I4" s="89"/>
      <c r="J4" s="91"/>
      <c r="K4" s="1"/>
    </row>
    <row r="5" spans="1:11" ht="3" customHeight="1" x14ac:dyDescent="0.25">
      <c r="A5" s="73"/>
      <c r="B5" s="74"/>
      <c r="C5" s="74"/>
      <c r="D5" s="74"/>
      <c r="E5" s="74"/>
      <c r="F5" s="74"/>
      <c r="G5" s="74"/>
      <c r="H5" s="74"/>
      <c r="I5" s="74"/>
      <c r="J5" s="75"/>
      <c r="K5" s="1"/>
    </row>
    <row r="6" spans="1:11" ht="15.75" x14ac:dyDescent="0.25">
      <c r="A6" s="69" t="s">
        <v>125</v>
      </c>
      <c r="B6" s="70"/>
      <c r="C6" s="70"/>
      <c r="D6" s="70"/>
      <c r="E6" s="70"/>
      <c r="F6" s="70"/>
      <c r="G6" s="70"/>
      <c r="H6" s="70"/>
      <c r="I6" s="70"/>
      <c r="J6" s="71"/>
      <c r="K6" s="1"/>
    </row>
    <row r="7" spans="1:11" ht="15.75" x14ac:dyDescent="0.25">
      <c r="A7" s="76" t="s">
        <v>7</v>
      </c>
      <c r="B7" s="77"/>
      <c r="C7" s="77"/>
      <c r="D7" s="77"/>
      <c r="E7" s="77"/>
      <c r="F7" s="77"/>
      <c r="G7" s="77"/>
      <c r="H7" s="77"/>
      <c r="I7" s="77"/>
      <c r="J7" s="78"/>
      <c r="K7" s="1"/>
    </row>
    <row r="8" spans="1:11" x14ac:dyDescent="0.25">
      <c r="A8" s="4" t="s">
        <v>8</v>
      </c>
      <c r="B8" s="63" t="s">
        <v>9</v>
      </c>
      <c r="C8" s="64"/>
      <c r="D8" s="64"/>
      <c r="E8" s="64"/>
      <c r="F8" s="64"/>
      <c r="G8" s="64"/>
      <c r="H8" s="64"/>
      <c r="I8" s="64"/>
      <c r="J8" s="65"/>
      <c r="K8" s="1"/>
    </row>
    <row r="9" spans="1:11" ht="15" customHeight="1" x14ac:dyDescent="0.25">
      <c r="A9" s="27" t="s">
        <v>10</v>
      </c>
      <c r="B9" s="63" t="s">
        <v>11</v>
      </c>
      <c r="C9" s="64"/>
      <c r="D9" s="64"/>
      <c r="E9" s="64"/>
      <c r="F9" s="64"/>
      <c r="G9" s="64"/>
      <c r="H9" s="64"/>
      <c r="I9" s="64"/>
      <c r="J9" s="65"/>
      <c r="K9" s="1"/>
    </row>
    <row r="10" spans="1:11" x14ac:dyDescent="0.25">
      <c r="A10" s="27" t="s">
        <v>12</v>
      </c>
      <c r="B10" s="63" t="s">
        <v>13</v>
      </c>
      <c r="C10" s="64"/>
      <c r="D10" s="64"/>
      <c r="E10" s="64"/>
      <c r="F10" s="64"/>
      <c r="G10" s="64"/>
      <c r="H10" s="64"/>
      <c r="I10" s="64"/>
      <c r="J10" s="65"/>
      <c r="K10" s="1"/>
    </row>
    <row r="11" spans="1:11" ht="44.25" customHeight="1" x14ac:dyDescent="0.25">
      <c r="A11" s="4" t="s">
        <v>14</v>
      </c>
      <c r="B11" s="133" t="s">
        <v>126</v>
      </c>
      <c r="C11" s="134"/>
      <c r="D11" s="134"/>
      <c r="E11" s="134"/>
      <c r="F11" s="134"/>
      <c r="G11" s="134"/>
      <c r="H11" s="134"/>
      <c r="I11" s="134"/>
      <c r="J11" s="135"/>
    </row>
    <row r="12" spans="1:11" ht="49.5" customHeight="1" x14ac:dyDescent="0.25">
      <c r="A12" s="4" t="s">
        <v>16</v>
      </c>
      <c r="B12" s="66" t="s">
        <v>119</v>
      </c>
      <c r="C12" s="67"/>
      <c r="D12" s="67"/>
      <c r="E12" s="67"/>
      <c r="F12" s="67"/>
      <c r="G12" s="67"/>
      <c r="H12" s="67"/>
      <c r="I12" s="67"/>
      <c r="J12" s="68"/>
    </row>
    <row r="13" spans="1:11" ht="15.75" x14ac:dyDescent="0.25">
      <c r="A13" s="69" t="s">
        <v>17</v>
      </c>
      <c r="B13" s="70"/>
      <c r="C13" s="70"/>
      <c r="D13" s="70"/>
      <c r="E13" s="70"/>
      <c r="F13" s="70"/>
      <c r="G13" s="70"/>
      <c r="H13" s="70"/>
      <c r="I13" s="70"/>
      <c r="J13" s="71"/>
    </row>
    <row r="14" spans="1:11" ht="27.75" customHeight="1" x14ac:dyDescent="0.25">
      <c r="A14" s="4" t="s">
        <v>18</v>
      </c>
      <c r="B14" s="28">
        <v>3</v>
      </c>
      <c r="C14" s="72" t="str">
        <f>IFERROR(VLOOKUP(B14,'[1]Validacion datos'!A2:B5,2,FALSE),"")</f>
        <v>DESARROLLO PRODUCTIVO</v>
      </c>
      <c r="D14" s="72"/>
      <c r="E14" s="72"/>
      <c r="F14" s="72"/>
      <c r="G14" s="72"/>
      <c r="H14" s="72"/>
      <c r="I14" s="72"/>
      <c r="J14" s="72"/>
    </row>
    <row r="15" spans="1:11" ht="26.25" customHeight="1" x14ac:dyDescent="0.25">
      <c r="A15" s="4" t="s">
        <v>19</v>
      </c>
      <c r="B15" s="7">
        <v>3.5</v>
      </c>
      <c r="C15" s="136" t="str">
        <f>IFERROR(VLOOKUP(B15,'[1]Validacion datos'!A8:B26,2,FALSE),"")</f>
        <v>Estructura productiva sectorial y territorialmente adecuada, integrada competitivamente a la economía global y que aprovecha las oportunidades del mercado local.</v>
      </c>
      <c r="D15" s="136"/>
      <c r="E15" s="136"/>
      <c r="F15" s="136"/>
      <c r="G15" s="136"/>
      <c r="H15" s="136"/>
      <c r="I15" s="136"/>
      <c r="J15" s="136"/>
    </row>
    <row r="16" spans="1:11" x14ac:dyDescent="0.25">
      <c r="A16" s="4" t="s">
        <v>20</v>
      </c>
      <c r="B16" s="8" t="s">
        <v>21</v>
      </c>
      <c r="C16" s="72" t="str">
        <f>IFERROR(VLOOKUP(B16,'[1]Validacion datos'!D8:E64,2,FALSE),"")</f>
        <v>Consolidar un entorno adecuado que incentive la inversión para el desarrollo sostenible del sector minero</v>
      </c>
      <c r="D16" s="72"/>
      <c r="E16" s="72"/>
      <c r="F16" s="72"/>
      <c r="G16" s="72"/>
      <c r="H16" s="72"/>
      <c r="I16" s="72"/>
      <c r="J16" s="72"/>
    </row>
    <row r="17" spans="1:13" ht="15.75" x14ac:dyDescent="0.25">
      <c r="A17" s="69" t="s">
        <v>22</v>
      </c>
      <c r="B17" s="70"/>
      <c r="C17" s="70"/>
      <c r="D17" s="70"/>
      <c r="E17" s="70"/>
      <c r="F17" s="70"/>
      <c r="G17" s="70"/>
      <c r="H17" s="70"/>
      <c r="I17" s="70"/>
      <c r="J17" s="71"/>
    </row>
    <row r="18" spans="1:13" ht="29.25" customHeight="1" x14ac:dyDescent="0.25">
      <c r="A18" s="4" t="s">
        <v>23</v>
      </c>
      <c r="B18" s="92" t="s">
        <v>127</v>
      </c>
      <c r="C18" s="92"/>
      <c r="D18" s="92"/>
      <c r="E18" s="92"/>
      <c r="F18" s="92"/>
      <c r="G18" s="92"/>
      <c r="H18" s="92"/>
      <c r="I18" s="92"/>
      <c r="J18" s="93"/>
    </row>
    <row r="19" spans="1:13" ht="45.75" customHeight="1" x14ac:dyDescent="0.25">
      <c r="A19" s="9" t="s">
        <v>25</v>
      </c>
      <c r="B19" s="132" t="s">
        <v>110</v>
      </c>
      <c r="C19" s="132"/>
      <c r="D19" s="132"/>
      <c r="E19" s="132"/>
      <c r="F19" s="132"/>
      <c r="G19" s="132"/>
      <c r="H19" s="132"/>
      <c r="I19" s="132"/>
      <c r="J19" s="137"/>
      <c r="K19" s="38"/>
    </row>
    <row r="20" spans="1:13" ht="34.5" customHeight="1" x14ac:dyDescent="0.25">
      <c r="A20" s="9" t="s">
        <v>27</v>
      </c>
      <c r="B20" s="92" t="s">
        <v>91</v>
      </c>
      <c r="C20" s="92"/>
      <c r="D20" s="92"/>
      <c r="E20" s="92"/>
      <c r="F20" s="92"/>
      <c r="G20" s="92"/>
      <c r="H20" s="92"/>
      <c r="I20" s="92"/>
      <c r="J20" s="93"/>
    </row>
    <row r="21" spans="1:13" ht="60" customHeight="1" x14ac:dyDescent="0.25">
      <c r="A21" s="9" t="s">
        <v>29</v>
      </c>
      <c r="B21" s="132" t="s">
        <v>128</v>
      </c>
      <c r="C21" s="132"/>
      <c r="D21" s="132"/>
      <c r="E21" s="132"/>
      <c r="F21" s="132"/>
      <c r="G21" s="132"/>
      <c r="H21" s="132"/>
      <c r="I21" s="132"/>
      <c r="J21" s="137"/>
      <c r="K21" s="132"/>
      <c r="L21" s="132"/>
    </row>
    <row r="22" spans="1:13" ht="15.75" x14ac:dyDescent="0.25">
      <c r="A22" s="69" t="s">
        <v>31</v>
      </c>
      <c r="B22" s="70"/>
      <c r="C22" s="70"/>
      <c r="D22" s="70"/>
      <c r="E22" s="70"/>
      <c r="F22" s="70"/>
      <c r="G22" s="70"/>
      <c r="H22" s="70"/>
      <c r="I22" s="70"/>
      <c r="J22" s="71"/>
    </row>
    <row r="23" spans="1:13" ht="15.75" x14ac:dyDescent="0.25">
      <c r="A23" s="76" t="s">
        <v>32</v>
      </c>
      <c r="B23" s="77"/>
      <c r="C23" s="77"/>
      <c r="D23" s="77"/>
      <c r="E23" s="77"/>
      <c r="F23" s="77"/>
      <c r="G23" s="77"/>
      <c r="H23" s="77"/>
      <c r="I23" s="77"/>
      <c r="J23" s="78"/>
      <c r="K23" s="1"/>
    </row>
    <row r="24" spans="1:13" ht="15" customHeight="1" x14ac:dyDescent="0.25">
      <c r="A24" s="106" t="s">
        <v>33</v>
      </c>
      <c r="B24" s="107"/>
      <c r="C24" s="108" t="s">
        <v>34</v>
      </c>
      <c r="D24" s="110"/>
      <c r="E24" s="110"/>
      <c r="F24" s="110" t="s">
        <v>35</v>
      </c>
      <c r="G24" s="110"/>
      <c r="H24" s="107"/>
      <c r="I24" s="108" t="s">
        <v>36</v>
      </c>
      <c r="J24" s="109"/>
    </row>
    <row r="25" spans="1:13" x14ac:dyDescent="0.25">
      <c r="A25" s="96">
        <v>18856487</v>
      </c>
      <c r="B25" s="97"/>
      <c r="C25" s="103">
        <v>28518992</v>
      </c>
      <c r="D25" s="104"/>
      <c r="E25" s="105"/>
      <c r="F25" s="103">
        <v>2762107.27</v>
      </c>
      <c r="G25" s="104"/>
      <c r="H25" s="105"/>
      <c r="I25" s="98">
        <f>+F25/C25</f>
        <v>9.685150407840501E-2</v>
      </c>
      <c r="J25" s="99"/>
    </row>
    <row r="26" spans="1:13" ht="15.75" x14ac:dyDescent="0.25">
      <c r="A26" s="76" t="s">
        <v>37</v>
      </c>
      <c r="B26" s="77"/>
      <c r="C26" s="77"/>
      <c r="D26" s="77"/>
      <c r="E26" s="77"/>
      <c r="F26" s="77"/>
      <c r="G26" s="77"/>
      <c r="H26" s="77"/>
      <c r="I26" s="77"/>
      <c r="J26" s="78"/>
      <c r="K26" s="1"/>
    </row>
    <row r="27" spans="1:13" x14ac:dyDescent="0.25">
      <c r="A27" s="5"/>
      <c r="B27"/>
      <c r="C27" s="100" t="s">
        <v>38</v>
      </c>
      <c r="D27" s="101"/>
      <c r="E27" s="100" t="s">
        <v>39</v>
      </c>
      <c r="F27" s="101"/>
      <c r="G27" s="100" t="s">
        <v>40</v>
      </c>
      <c r="H27" s="100"/>
      <c r="I27" s="100" t="s">
        <v>41</v>
      </c>
      <c r="J27" s="102"/>
    </row>
    <row r="28" spans="1:13" ht="38.25" x14ac:dyDescent="0.25">
      <c r="A28" s="10" t="s">
        <v>42</v>
      </c>
      <c r="B28" s="11" t="s">
        <v>43</v>
      </c>
      <c r="C28" s="11" t="s">
        <v>44</v>
      </c>
      <c r="D28" s="11" t="s">
        <v>45</v>
      </c>
      <c r="E28" s="11" t="s">
        <v>46</v>
      </c>
      <c r="F28" s="11" t="s">
        <v>47</v>
      </c>
      <c r="G28" s="11" t="s">
        <v>48</v>
      </c>
      <c r="H28" s="11" t="s">
        <v>49</v>
      </c>
      <c r="I28" s="11" t="s">
        <v>50</v>
      </c>
      <c r="J28" s="12" t="s">
        <v>51</v>
      </c>
    </row>
    <row r="29" spans="1:13" ht="93" customHeight="1" x14ac:dyDescent="0.25">
      <c r="A29" s="49" t="s">
        <v>129</v>
      </c>
      <c r="B29" s="50" t="s">
        <v>111</v>
      </c>
      <c r="C29" s="51">
        <v>40</v>
      </c>
      <c r="D29" s="35">
        <v>31771992.5</v>
      </c>
      <c r="E29" s="13">
        <v>10</v>
      </c>
      <c r="F29" s="14">
        <v>6883079</v>
      </c>
      <c r="G29" s="15">
        <v>17</v>
      </c>
      <c r="H29" s="35">
        <v>1390442.39</v>
      </c>
      <c r="I29" s="16">
        <f>+Tabla159[[#This Row],[Física 
(E)]]/Tabla159[[#This Row],[Física
(C)]]</f>
        <v>1.7</v>
      </c>
      <c r="J29" s="17">
        <f>+Tabla159[[#This Row],[Financiera 
 (F)]]/Tabla159[[#This Row],[Financiera
(D)]]</f>
        <v>0.20200877979171819</v>
      </c>
      <c r="M29" s="60"/>
    </row>
    <row r="30" spans="1:13" ht="15.75" x14ac:dyDescent="0.25">
      <c r="A30" s="69" t="s">
        <v>54</v>
      </c>
      <c r="B30" s="70"/>
      <c r="C30" s="70"/>
      <c r="D30" s="70"/>
      <c r="E30" s="70"/>
      <c r="F30" s="70"/>
      <c r="G30" s="70"/>
      <c r="H30" s="70"/>
      <c r="I30" s="70"/>
      <c r="J30" s="71"/>
    </row>
    <row r="31" spans="1:13" ht="15.75" x14ac:dyDescent="0.25">
      <c r="A31" s="76" t="s">
        <v>55</v>
      </c>
      <c r="B31" s="77"/>
      <c r="C31" s="77"/>
      <c r="D31" s="77"/>
      <c r="E31" s="77"/>
      <c r="F31" s="77"/>
      <c r="G31" s="77"/>
      <c r="H31" s="77"/>
      <c r="I31" s="77"/>
      <c r="J31" s="78"/>
      <c r="K31" s="1"/>
    </row>
    <row r="32" spans="1:13" x14ac:dyDescent="0.25">
      <c r="A32" s="23" t="s">
        <v>56</v>
      </c>
      <c r="B32" s="92" t="s">
        <v>129</v>
      </c>
      <c r="C32" s="92"/>
      <c r="D32" s="92"/>
      <c r="E32" s="92"/>
      <c r="F32" s="92"/>
      <c r="G32" s="92"/>
      <c r="H32" s="92"/>
      <c r="I32" s="92"/>
      <c r="J32" s="93"/>
    </row>
    <row r="33" spans="1:12" ht="46.5" customHeight="1" x14ac:dyDescent="0.25">
      <c r="A33" s="23" t="s">
        <v>58</v>
      </c>
      <c r="B33" s="132" t="s">
        <v>112</v>
      </c>
      <c r="C33" s="132"/>
      <c r="D33" s="132"/>
      <c r="E33" s="132"/>
      <c r="F33" s="132"/>
      <c r="G33" s="132"/>
      <c r="H33" s="132"/>
      <c r="I33" s="132"/>
      <c r="J33" s="137"/>
      <c r="K33" s="132"/>
      <c r="L33" s="132"/>
    </row>
    <row r="34" spans="1:12" ht="24.6" customHeight="1" x14ac:dyDescent="0.25">
      <c r="A34" s="23" t="s">
        <v>59</v>
      </c>
      <c r="B34" s="139" t="s">
        <v>132</v>
      </c>
      <c r="C34" s="139"/>
      <c r="D34" s="139"/>
      <c r="E34" s="139"/>
      <c r="F34" s="139"/>
      <c r="G34" s="139"/>
      <c r="H34" s="139"/>
      <c r="I34" s="139"/>
      <c r="J34" s="140"/>
      <c r="K34" s="138"/>
      <c r="L34" s="138"/>
    </row>
    <row r="35" spans="1:12" ht="81" customHeight="1" x14ac:dyDescent="0.25">
      <c r="A35" s="23" t="s">
        <v>60</v>
      </c>
      <c r="B35" s="94" t="s">
        <v>133</v>
      </c>
      <c r="C35" s="94"/>
      <c r="D35" s="94"/>
      <c r="E35" s="94"/>
      <c r="F35" s="94"/>
      <c r="G35" s="94"/>
      <c r="H35" s="94"/>
      <c r="I35" s="94"/>
      <c r="J35" s="95"/>
    </row>
    <row r="36" spans="1:12" ht="15.75" x14ac:dyDescent="0.25">
      <c r="A36" s="69" t="s">
        <v>61</v>
      </c>
      <c r="B36" s="70"/>
      <c r="C36" s="70"/>
      <c r="D36" s="70"/>
      <c r="E36" s="70"/>
      <c r="F36" s="70"/>
      <c r="G36" s="70"/>
      <c r="H36" s="70"/>
      <c r="I36" s="70"/>
      <c r="J36" s="71"/>
    </row>
    <row r="37" spans="1:12" ht="15.75" x14ac:dyDescent="0.25">
      <c r="A37" s="115" t="s">
        <v>62</v>
      </c>
      <c r="B37" s="116"/>
      <c r="C37" s="116"/>
      <c r="D37" s="116"/>
      <c r="E37" s="116"/>
      <c r="F37" s="116"/>
      <c r="G37" s="116"/>
      <c r="H37" s="116"/>
      <c r="I37" s="116"/>
      <c r="J37" s="117"/>
      <c r="K37" s="1"/>
    </row>
    <row r="38" spans="1:12" ht="27.75" customHeight="1" x14ac:dyDescent="0.25">
      <c r="A38" s="118" t="s">
        <v>63</v>
      </c>
      <c r="B38" s="119"/>
      <c r="C38" s="119"/>
      <c r="D38" s="119"/>
      <c r="E38" s="119"/>
      <c r="F38" s="119"/>
      <c r="G38" s="119"/>
      <c r="H38" s="119"/>
      <c r="I38" s="119"/>
      <c r="J38" s="120"/>
    </row>
    <row r="39" spans="1:12" ht="27.75" customHeight="1" x14ac:dyDescent="0.25">
      <c r="A39" s="29"/>
      <c r="B39" s="29"/>
      <c r="C39" s="29"/>
      <c r="D39" s="29"/>
      <c r="E39" s="29"/>
      <c r="F39" s="29"/>
      <c r="G39" s="29"/>
      <c r="H39" s="29"/>
      <c r="I39" s="29"/>
      <c r="J39" s="29"/>
    </row>
    <row r="40" spans="1:12" ht="30.75" customHeight="1" x14ac:dyDescent="0.25">
      <c r="A40" s="121" t="s">
        <v>64</v>
      </c>
      <c r="B40" s="121"/>
      <c r="C40" s="121"/>
      <c r="D40" s="121"/>
      <c r="E40" s="121"/>
      <c r="F40" s="121"/>
      <c r="G40" s="121"/>
      <c r="H40" s="121"/>
      <c r="I40" s="121"/>
      <c r="J40" s="121"/>
    </row>
    <row r="42" spans="1:12" x14ac:dyDescent="0.25">
      <c r="A42" s="32" t="s">
        <v>65</v>
      </c>
      <c r="B42" s="54">
        <f>+A25</f>
        <v>18856487</v>
      </c>
      <c r="D42" s="43"/>
      <c r="E42" s="43"/>
      <c r="F42" s="43"/>
      <c r="H42" s="43"/>
      <c r="I42" s="43"/>
      <c r="J42" s="43"/>
    </row>
    <row r="43" spans="1:12" x14ac:dyDescent="0.25">
      <c r="A43" s="32" t="s">
        <v>66</v>
      </c>
      <c r="B43" s="54">
        <f>+C25</f>
        <v>28518992</v>
      </c>
      <c r="D43" s="113" t="s">
        <v>113</v>
      </c>
      <c r="E43" s="113"/>
      <c r="F43" s="113"/>
      <c r="H43" s="42"/>
      <c r="I43" s="42" t="s">
        <v>67</v>
      </c>
    </row>
    <row r="44" spans="1:12" x14ac:dyDescent="0.25">
      <c r="A44" s="32" t="s">
        <v>80</v>
      </c>
      <c r="B44" s="54">
        <f>+F25</f>
        <v>2762107.27</v>
      </c>
      <c r="D44" s="114" t="s">
        <v>114</v>
      </c>
      <c r="E44" s="114"/>
      <c r="F44" s="114"/>
      <c r="H44" s="41"/>
      <c r="I44" s="41" t="s">
        <v>124</v>
      </c>
    </row>
    <row r="45" spans="1:12" x14ac:dyDescent="0.25">
      <c r="B45" s="48"/>
    </row>
    <row r="46" spans="1:12" x14ac:dyDescent="0.25">
      <c r="B46" s="48"/>
    </row>
    <row r="47" spans="1:12" x14ac:dyDescent="0.25">
      <c r="B47" s="48"/>
    </row>
  </sheetData>
  <mergeCells count="53">
    <mergeCell ref="D44:F44"/>
    <mergeCell ref="A31:J31"/>
    <mergeCell ref="B32:J32"/>
    <mergeCell ref="B33:J33"/>
    <mergeCell ref="B34:J34"/>
    <mergeCell ref="B35:J35"/>
    <mergeCell ref="A36:J36"/>
    <mergeCell ref="A37:J37"/>
    <mergeCell ref="A38:J38"/>
    <mergeCell ref="A40:J40"/>
    <mergeCell ref="D43:F43"/>
    <mergeCell ref="K33:L33"/>
    <mergeCell ref="K34:L34"/>
    <mergeCell ref="A26:J26"/>
    <mergeCell ref="C27:D27"/>
    <mergeCell ref="E27:F27"/>
    <mergeCell ref="G27:H27"/>
    <mergeCell ref="I27:J27"/>
    <mergeCell ref="A30:J30"/>
    <mergeCell ref="A25:B25"/>
    <mergeCell ref="C25:E25"/>
    <mergeCell ref="F25:H25"/>
    <mergeCell ref="I25:J25"/>
    <mergeCell ref="A17:J17"/>
    <mergeCell ref="B18:J18"/>
    <mergeCell ref="B19:J19"/>
    <mergeCell ref="B20:J20"/>
    <mergeCell ref="B21:J21"/>
    <mergeCell ref="A22:J22"/>
    <mergeCell ref="A23:J23"/>
    <mergeCell ref="A24:B24"/>
    <mergeCell ref="C24:E24"/>
    <mergeCell ref="F24:H24"/>
    <mergeCell ref="I24:J24"/>
    <mergeCell ref="K21:L21"/>
    <mergeCell ref="B11:J11"/>
    <mergeCell ref="B12:J12"/>
    <mergeCell ref="A13:J13"/>
    <mergeCell ref="C14:J14"/>
    <mergeCell ref="C15:J15"/>
    <mergeCell ref="C16:J16"/>
    <mergeCell ref="B10:J10"/>
    <mergeCell ref="B1:J1"/>
    <mergeCell ref="B2:C2"/>
    <mergeCell ref="D2:H2"/>
    <mergeCell ref="B3:C3"/>
    <mergeCell ref="D3:H3"/>
    <mergeCell ref="A4:J4"/>
    <mergeCell ref="A5:J5"/>
    <mergeCell ref="A6:J6"/>
    <mergeCell ref="A7:J7"/>
    <mergeCell ref="B8:J8"/>
    <mergeCell ref="B9:J9"/>
  </mergeCells>
  <dataValidations count="15">
    <dataValidation allowBlank="1" showInputMessage="1" showErrorMessage="1" prompt="Monto ejecutado en el trimestre" sqref="H28:H29" xr:uid="{1C6256AD-1FB4-4F80-B743-BB67C277804E}"/>
    <dataValidation allowBlank="1" showInputMessage="1" showErrorMessage="1" prompt="Meta alcanzada en el trimestre" sqref="G28:G29" xr:uid="{A571CD4F-954F-492A-B10E-AB7C09314771}"/>
    <dataValidation allowBlank="1" showInputMessage="1" showErrorMessage="1" prompt="Monto presupuestado para el producto" sqref="D28:D29 E29:F29 F28" xr:uid="{70A1CF5E-D977-4231-A52C-A53D0F92EC07}"/>
    <dataValidation allowBlank="1" showInputMessage="1" showErrorMessage="1" prompt="Meta anual del indicador" sqref="C28:C29 E28" xr:uid="{E0E57DBF-F072-4DEE-9614-2CFC1626D50B}"/>
    <dataValidation allowBlank="1" showInputMessage="1" showErrorMessage="1" prompt="Nombre del indicador" sqref="B28:B29" xr:uid="{C7D9FDBE-9FDB-45B2-AC10-18FB9A14158E}"/>
    <dataValidation allowBlank="1" showInputMessage="1" showErrorMessage="1" prompt="Nombre de cada producto" sqref="A28:A29" xr:uid="{68C8B04C-3AA7-4CD2-80AA-03B9250755C2}"/>
    <dataValidation allowBlank="1" showInputMessage="1" showErrorMessage="1" prompt="¿En qué consiste el programa?" sqref="B19 B33:L33" xr:uid="{74103365-2094-46B8-86E3-ABEC725DDEA5}"/>
    <dataValidation allowBlank="1" showInputMessage="1" showErrorMessage="1" prompt="Presupuesto del programa" sqref="A25:C25 F25" xr:uid="{340F1EB5-2A86-4FE5-BAA9-FC699120C145}"/>
    <dataValidation allowBlank="1" showInputMessage="1" showErrorMessage="1" prompt="Oportunidades de mejora identificadas" sqref="A38:J39" xr:uid="{C168C9D9-A8E9-4914-93C7-23DC24891AE7}"/>
    <dataValidation allowBlank="1" showInputMessage="1" showErrorMessage="1" prompt="De existir desvío, explicar razones." sqref="B35:J35" xr:uid="{57EA7680-51A9-4695-9B23-3F00EC5B55C6}"/>
    <dataValidation allowBlank="1" showInputMessage="1" showErrorMessage="1" prompt="1. Describir lo plasmado en el presupuesto_x000a_2. Describir lo alcanzado en términos financieros y de producción " sqref="B34:L34" xr:uid="{EA6496CC-0856-4B5E-865B-14E8F22566CD}"/>
    <dataValidation allowBlank="1" showInputMessage="1" showErrorMessage="1" prompt="Nombre del producto" sqref="B32:J32" xr:uid="{5A739C06-FA61-41EC-BE3D-0FFB550ABB6B}"/>
    <dataValidation allowBlank="1" showInputMessage="1" showErrorMessage="1" prompt="¿A quién va dirigido el programa?, ¿qué característica tiene esta población que requiere ser beneficiada?" sqref="B20:J20" xr:uid="{FCA123DD-107E-4D13-B845-AFE87D64F802}"/>
    <dataValidation allowBlank="1" showInputMessage="1" prompt="Nombre del capítulo" sqref="B8:J10" xr:uid="{19515046-0D80-4D34-AD74-EE4F0F48E5C7}"/>
    <dataValidation allowBlank="1" sqref="A8" xr:uid="{41CEAD96-6072-40A6-9FFC-432607E150C3}"/>
  </dataValidations>
  <printOptions horizontalCentered="1" verticalCentered="1"/>
  <pageMargins left="0.31496062992125984" right="0.31496062992125984" top="0.35433070866141736" bottom="0.35433070866141736" header="0.31496062992125984" footer="0.31496062992125984"/>
  <pageSetup scale="65" fitToWidth="0"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3875432-060c-4a96-bc33-cbf9aa818b47">
      <Terms xmlns="http://schemas.microsoft.com/office/infopath/2007/PartnerControls"/>
    </lcf76f155ced4ddcb4097134ff3c332f>
    <TaxCatchAll xmlns="2ea96bed-ecf9-4008-9cf6-cb17032fa9c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D23F7ED43D49CB40BF088741B792AD7D" ma:contentTypeVersion="15" ma:contentTypeDescription="Crear nuevo documento." ma:contentTypeScope="" ma:versionID="17c3f15651937ba655518e0e7a0dc57f">
  <xsd:schema xmlns:xsd="http://www.w3.org/2001/XMLSchema" xmlns:xs="http://www.w3.org/2001/XMLSchema" xmlns:p="http://schemas.microsoft.com/office/2006/metadata/properties" xmlns:ns2="23875432-060c-4a96-bc33-cbf9aa818b47" xmlns:ns3="2ea96bed-ecf9-4008-9cf6-cb17032fa9cb" targetNamespace="http://schemas.microsoft.com/office/2006/metadata/properties" ma:root="true" ma:fieldsID="61ecbdb7c75a7d35edb234913507d942" ns2:_="" ns3:_="">
    <xsd:import namespace="23875432-060c-4a96-bc33-cbf9aa818b47"/>
    <xsd:import namespace="2ea96bed-ecf9-4008-9cf6-cb17032fa9c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875432-060c-4a96-bc33-cbf9aa818b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e823bbae-0475-4f77-a65a-b521ad4efa31"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ea96bed-ecf9-4008-9cf6-cb17032fa9cb"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2064a4e1-a069-46f8-a04f-7fb70492f654}" ma:internalName="TaxCatchAll" ma:showField="CatchAllData" ma:web="2ea96bed-ecf9-4008-9cf6-cb17032fa9cb">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F61B1E0-2EDF-4049-9F48-0206C44F3965}">
  <ds:schemaRefs>
    <ds:schemaRef ds:uri="http://schemas.microsoft.com/office/2006/metadata/properties"/>
    <ds:schemaRef ds:uri="http://schemas.microsoft.com/office/infopath/2007/PartnerControls"/>
    <ds:schemaRef ds:uri="23875432-060c-4a96-bc33-cbf9aa818b47"/>
    <ds:schemaRef ds:uri="2ea96bed-ecf9-4008-9cf6-cb17032fa9cb"/>
  </ds:schemaRefs>
</ds:datastoreItem>
</file>

<file path=customXml/itemProps2.xml><?xml version="1.0" encoding="utf-8"?>
<ds:datastoreItem xmlns:ds="http://schemas.openxmlformats.org/officeDocument/2006/customXml" ds:itemID="{55AE24C0-EAC3-4761-A39B-500D8DEEEE9C}">
  <ds:schemaRefs>
    <ds:schemaRef ds:uri="http://schemas.microsoft.com/sharepoint/v3/contenttype/forms"/>
  </ds:schemaRefs>
</ds:datastoreItem>
</file>

<file path=customXml/itemProps3.xml><?xml version="1.0" encoding="utf-8"?>
<ds:datastoreItem xmlns:ds="http://schemas.openxmlformats.org/officeDocument/2006/customXml" ds:itemID="{E5759F19-CFB3-4B92-A835-2C0966DDFC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875432-060c-4a96-bc33-cbf9aa818b47"/>
    <ds:schemaRef ds:uri="2ea96bed-ecf9-4008-9cf6-cb17032fa9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7706</vt:lpstr>
      <vt:lpstr>7707</vt:lpstr>
      <vt:lpstr>7708</vt:lpstr>
      <vt:lpstr>7709</vt:lpstr>
      <vt:lpstr>6816</vt:lpstr>
      <vt:lpstr>6817</vt:lpstr>
      <vt:lpstr>6819</vt:lpstr>
      <vt:lpstr>'6816'!Área_de_impresión</vt:lpstr>
      <vt:lpstr>'6819'!Área_de_impresión</vt:lpstr>
      <vt:lpstr>'7706'!Área_de_impresión</vt:lpstr>
      <vt:lpstr>'7708'!Área_de_impresión</vt:lpstr>
      <vt:lpstr>'7709'!Área_de_impresión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Nicole Espaillat A.</dc:creator>
  <cp:keywords/>
  <dc:description/>
  <cp:lastModifiedBy>Marlene María Bonifacio</cp:lastModifiedBy>
  <cp:revision/>
  <cp:lastPrinted>2024-10-14T13:34:07Z</cp:lastPrinted>
  <dcterms:created xsi:type="dcterms:W3CDTF">2021-03-22T15:50:10Z</dcterms:created>
  <dcterms:modified xsi:type="dcterms:W3CDTF">2024-10-18T18:55:00Z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0x010100DE4682001B4B4844B33EA7A4423DA4B3</vt:lpwstr>
  </property>
  <property fmtid="{D5CDD505-2E9C-101B-9397-08002B2CF9AE}" pid="3" name="MediaServiceImageTags">
    <vt:lpwstr/>
  </property>
</Properties>
</file>