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mgobdo.sharepoint.com/sites/DirecciondePlanificacionyDesarrollo/Documentos compartidos/DPPP/Depto. PPP/2025/Informe de Monitoreo y Seguimiento/T3/Productos priorizados T3/"/>
    </mc:Choice>
  </mc:AlternateContent>
  <xr:revisionPtr revIDLastSave="15" documentId="8_{5D2F8EAD-92AF-4943-B84C-916672DA1B2F}" xr6:coauthVersionLast="47" xr6:coauthVersionMax="47" xr10:uidLastSave="{5081AF2E-E520-438A-81E4-20BA0570C243}"/>
  <bookViews>
    <workbookView xWindow="-120" yWindow="-120" windowWidth="29040" windowHeight="15720" activeTab="6" xr2:uid="{00000000-000D-0000-FFFF-FFFF00000000}"/>
  </bookViews>
  <sheets>
    <sheet name="6816" sheetId="3" r:id="rId1"/>
    <sheet name="6817" sheetId="4" r:id="rId2"/>
    <sheet name="6819" sheetId="9" r:id="rId3"/>
    <sheet name="7706" sheetId="1" r:id="rId4"/>
    <sheet name="7707" sheetId="5" r:id="rId5"/>
    <sheet name="7708" sheetId="6" r:id="rId6"/>
    <sheet name="7709" sheetId="2" r:id="rId7"/>
  </sheets>
  <externalReferences>
    <externalReference r:id="rId8"/>
  </externalReferences>
  <definedNames>
    <definedName name="_xlnm.Print_Area" localSheetId="0">'6816'!$A$1:$J$45</definedName>
    <definedName name="_xlnm.Print_Area" localSheetId="2">'6819'!$A$1:$J$44</definedName>
    <definedName name="_xlnm.Print_Area" localSheetId="3">'7706'!$A$1:$J$44</definedName>
    <definedName name="_xlnm.Print_Area" localSheetId="4">'7707'!$A$1:$J$45</definedName>
    <definedName name="_xlnm.Print_Area" localSheetId="5">'7708'!$A$1:$J$44</definedName>
    <definedName name="_xlnm.Print_Area" localSheetId="6">'7709'!$A$1:$J$45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2" l="1"/>
  <c r="I25" i="3"/>
  <c r="I25" i="6"/>
  <c r="I29" i="5"/>
  <c r="I29" i="3"/>
  <c r="I25" i="1" l="1"/>
  <c r="I25" i="9"/>
  <c r="B44" i="2"/>
  <c r="B43" i="2"/>
  <c r="I25" i="2" l="1"/>
  <c r="B44" i="6"/>
  <c r="B43" i="6"/>
  <c r="B44" i="5" l="1"/>
  <c r="B43" i="5"/>
  <c r="J29" i="4" l="1"/>
  <c r="J29" i="3"/>
  <c r="B44" i="9" l="1"/>
  <c r="B43" i="9"/>
  <c r="B44" i="3" l="1"/>
  <c r="B42" i="5"/>
  <c r="I25" i="5" l="1"/>
  <c r="I25" i="4"/>
  <c r="J29" i="1"/>
  <c r="B42" i="9" l="1"/>
  <c r="B44" i="4"/>
  <c r="B43" i="4"/>
  <c r="B42" i="4"/>
  <c r="B43" i="3"/>
  <c r="B42" i="3"/>
  <c r="B42" i="2"/>
  <c r="B42" i="6"/>
  <c r="B43" i="1"/>
  <c r="B42" i="1"/>
  <c r="I29" i="9" l="1"/>
  <c r="I29" i="1"/>
  <c r="J29" i="5"/>
  <c r="J29" i="2"/>
  <c r="J29" i="9" l="1"/>
  <c r="C16" i="9"/>
  <c r="C15" i="9"/>
  <c r="C14" i="9"/>
  <c r="J29" i="6" l="1"/>
  <c r="I29" i="6"/>
  <c r="I29" i="4"/>
  <c r="C15" i="6" l="1"/>
  <c r="C16" i="6" l="1"/>
  <c r="C14" i="6"/>
  <c r="C15" i="5" l="1"/>
  <c r="C14" i="5"/>
  <c r="C16" i="4" l="1"/>
  <c r="C15" i="4"/>
  <c r="C14" i="4"/>
  <c r="C16" i="3" l="1"/>
  <c r="C15" i="3"/>
  <c r="C14" i="3"/>
  <c r="C15" i="2" l="1"/>
  <c r="C14" i="2"/>
  <c r="C16" i="1" l="1"/>
  <c r="C15" i="1"/>
  <c r="C14" i="1"/>
</calcChain>
</file>

<file path=xl/sharedStrings.xml><?xml version="1.0" encoding="utf-8"?>
<sst xmlns="http://schemas.openxmlformats.org/spreadsheetml/2006/main" count="534" uniqueCount="139">
  <si>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</si>
  <si>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</si>
  <si>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</si>
  <si>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</si>
  <si>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</si>
  <si>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</si>
  <si>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</si>
  <si>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</si>
  <si>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</si>
  <si>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0222-MINISTERIO DE ENERGIA Y MINAS</t>
  </si>
  <si>
    <t>Subcapítulo</t>
  </si>
  <si>
    <t>01-MINISTERIO DE ENERGIA Y MINAS</t>
  </si>
  <si>
    <t>Unidad Ejecutora</t>
  </si>
  <si>
    <t>0001-MINISTERIO DE ENERGIA Y MINAS</t>
  </si>
  <si>
    <t>Misión</t>
  </si>
  <si>
    <t>Formular y administrar politicas para el aprovechamiento integral de los recursos energeticos y mineros de la Republica 
Dominicana, bajo criterios de transparencia y sostenibilidad ambiental.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</si>
  <si>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</si>
  <si>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</si>
  <si>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</si>
  <si>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</si>
  <si>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</si>
  <si>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3.5.6</t>
  </si>
  <si>
    <t>III. Información del Programa</t>
  </si>
  <si>
    <t>Nombre:</t>
  </si>
  <si>
    <t>Regulación, fiscalización y desarrollo de la minería metálica, no metálica y MAPE.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</si>
  <si>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</si>
  <si>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</si>
  <si>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</si>
  <si>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</si>
  <si>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</si>
  <si>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</si>
  <si>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</si>
  <si>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</si>
  <si>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</si>
  <si>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</si>
  <si>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</si>
  <si>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</si>
  <si>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</si>
  <si>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</si>
  <si>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</si>
  <si>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</si>
  <si>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</si>
  <si>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</si>
  <si>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</si>
  <si>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</si>
  <si>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</si>
  <si>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</si>
  <si>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</si>
  <si>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</si>
  <si>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Cantidad de Resoluciones aprobadas.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</si>
  <si>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</si>
  <si>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</si>
  <si>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</si>
  <si>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</si>
  <si>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</si>
  <si>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</si>
  <si>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</si>
  <si>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</si>
  <si>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</si>
  <si>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Presupuesto aprobado  :</t>
  </si>
  <si>
    <t>Presupuesto modificado :</t>
  </si>
  <si>
    <t>Devengado ejecutado :</t>
  </si>
  <si>
    <t xml:space="preserve">3.2.1. </t>
  </si>
  <si>
    <t>Asegurar un suministro confiable de electricidad, a precios competitivos y en condiciones de sostenibilidad financiera y ambiental.</t>
  </si>
  <si>
    <t>Regulación y desarrollo energético</t>
  </si>
  <si>
    <t xml:space="preserve">Sensibilizar el uso racional de la energía en instituciones públicas y privadas. </t>
  </si>
  <si>
    <t>Número de zonas intervenidas y desarrolladas.</t>
  </si>
  <si>
    <t>7707.- Comunidades rurales y urbanas reciben acciones para el desarrollo energético.</t>
  </si>
  <si>
    <t xml:space="preserve">Electrificar a comunidades rurales y urbanas sin acceso a electricidad. </t>
  </si>
  <si>
    <t xml:space="preserve">Logros alcanzados: </t>
  </si>
  <si>
    <t>Total devengado :</t>
  </si>
  <si>
    <t>3.3.4</t>
  </si>
  <si>
    <t>7708-0002. Instituciones reciben regulación y desarrollo de la energía renovable, no renovable y nuclear.</t>
  </si>
  <si>
    <t>Instituciones supervisadas que utilicen radiación ionizante</t>
  </si>
  <si>
    <t>Supervisar las instalaciones que utilicen fuentes radiactivas o equipos generadores de radiación.</t>
  </si>
  <si>
    <t>3.2.2</t>
  </si>
  <si>
    <t>Desarrollar una estrategia integrada de exploración petrolera de corto, mediano y largo plazos, coherente y sostenida, que permita determinar la factibilidad de la explotación, incluyendo la plataforma marina y asegurando la sostenibilidad ambiental.</t>
  </si>
  <si>
    <t>Mejorar y actualizar la regulación en materia de exploración petrolera.</t>
  </si>
  <si>
    <t>Personas físicas y jurídicas</t>
  </si>
  <si>
    <t>7709-. Adquisición de nuevos datos de líneas sísmicas 2D de alta definición (5,000 kms.) en cuencas costa afuera en el sur y el norte del país.</t>
  </si>
  <si>
    <t xml:space="preserve">Reporte de datos de líneas sísmicas adquiridas. </t>
  </si>
  <si>
    <t xml:space="preserve">Incrementar la información la información de las cuencas sedimentarias con potencial de explotación de hidrocarburos. </t>
  </si>
  <si>
    <t xml:space="preserve">Regulación, fiscalización  y desarrollo de la minería metálica , no metálica y MAPE. </t>
  </si>
  <si>
    <t xml:space="preserve">Este programa esta vinculado al ODS 15: "Vida de ecosistemas terrestre", ya que incentiva a una consciencia creciente entre las empresas de que deben actuar rápido, para demostrar que han incorporado la sostenibilidad como un modelo de negocio para evitar perder oportunidades comerciales y financieras.  </t>
  </si>
  <si>
    <t xml:space="preserve">Número de auditorías realizadas </t>
  </si>
  <si>
    <t>Regulacion y desarrollo energético.</t>
  </si>
  <si>
    <t>Esta actividad consiste en inspecionar las ejecutorias de los planes de mantenimiento realizados a las infraestruturas energéticas.</t>
  </si>
  <si>
    <t>Personas fisicas y jurídicas</t>
  </si>
  <si>
    <t xml:space="preserve">Este programa esta vinculado al ODS 7, "Energia asequible y no contaminante" el cual garantiza el acceso a: energía, segura, sostenible y moderna, y a prestar atención a otras fuentes energéticas seguras y limpias. </t>
  </si>
  <si>
    <t>6817.- Empresas Públicas y privadas reciben fiscalizaciones de las infraestructuras energéticas</t>
  </si>
  <si>
    <t>Número de fiscalizaciones realizadas.</t>
  </si>
  <si>
    <t>6817.- Empresas públicas y privadas reciben fiscalizaciones de las infraestructuras energéticas.</t>
  </si>
  <si>
    <t>Se realizaran las fiscalizaciones a las infraestructuras  para validar el cumplimiento de las mismas.</t>
  </si>
  <si>
    <t>Educar sobre las diferentes formas de generación de energía a partir de fuentes renovables, en cumplimiento con las metas de eficiencia y ahorro energético.</t>
  </si>
  <si>
    <t>Cantidad de actividades educativas de sensibilización sobre las diferentes formas de generación de energía a partir de fuentes renovables</t>
  </si>
  <si>
    <t xml:space="preserve">Educar sobre las diferentes formas de generación de energía a partir de fuentes renovables, en cumplimiento con las metas de eficiencia y ahorro energético, usando como ejemplo las distintas estaciones temáticas del Parque Temático de Energía Renovable de la ciudad Juan Bosch.  </t>
  </si>
  <si>
    <t>Ser una entidad de excelencia en la formulación y ejecución eficiente, responsable y transparente de políticas de desarrollo, para el 
integral y gestión sostenible de los recursos energéticos y mineros, en beneficios de las presentes y futuras generaciones de 
Dominicanos.</t>
  </si>
  <si>
    <t>I -Información Institucional</t>
  </si>
  <si>
    <t>Formular y administrar políticas para el aprovechamiento integral de los recursos energéticos y mineros de la Republica 
Dominicana, bajo criterios de transparencia y sostenibilidad ambiental.</t>
  </si>
  <si>
    <t>Regulación y desarrollo energético.</t>
  </si>
  <si>
    <t xml:space="preserve">Este programa esta vinculado al ODS 7, "Energía asequible y no contaminante", el cual garantiza el acceso a: energía segura, sostenible y moderna, y a prestar atención a fuentes energéticas seguras y limpias, así como su promoción. </t>
  </si>
  <si>
    <t>6819.- Personas Físicas y jurídicas  reciben formación para el uso, desarrollo y ahorro de la energía.</t>
  </si>
  <si>
    <t>Regulación y desarrollo de hidrocarburos</t>
  </si>
  <si>
    <r>
      <t>Este programa esta vinculado a la Línea de Acción 3.2.2.1 de la END 2030: "</t>
    </r>
    <r>
      <rPr>
        <sz val="11"/>
        <color theme="1"/>
        <rFont val="Calibri"/>
        <family val="2"/>
        <scheme val="minor"/>
      </rPr>
      <t>Desarrollar una estrategia integrada de exploración petrolera de corto, mediano y largo plazo, coherente y sostenible, que permita determinar la factibilidad de la explotación, incluyendo la plataforma marina y asegurando la sostenibilidad ambiental",</t>
    </r>
    <r>
      <rPr>
        <i/>
        <sz val="11"/>
        <color theme="1"/>
        <rFont val="Calibri"/>
        <family val="2"/>
        <scheme val="minor"/>
      </rPr>
      <t xml:space="preserve"> y además al ODS 7, "Energía asequible y no contaminante" el cual garantiza el acceso a: energía, segura, sostenible y moderna, y a prestar atención a otras fuentes energéticas seguras y limpias. </t>
    </r>
  </si>
  <si>
    <t>7709  Estado Dominicano recibe nueva data sísmica para incrementar el potencial hidrocarburifero en el país</t>
  </si>
  <si>
    <t>Carolina Hernández</t>
  </si>
  <si>
    <t xml:space="preserve">Personas físicas y/o jurídicas reciben fiscalizaciones a las concesiones de exploración y explotación minera. </t>
  </si>
  <si>
    <t>6816/002.- Personas Físicas y jurídicas reciben auditorias de las investigaciones, exploraciones y fiscalizaciones mineras</t>
  </si>
  <si>
    <t>6816/002.- Personas Físicas y jurídicas reciben fiscalizaciones de concesiones de exploraciones y explotaciones mineras.</t>
  </si>
  <si>
    <t>Personas físicas y/o jurídicas reciben auditorias de las investigaciones, exploraciones y fiscalizaciones mineras</t>
  </si>
  <si>
    <r>
      <rPr>
        <sz val="11"/>
        <rFont val="Calibri"/>
        <family val="2"/>
        <scheme val="minor"/>
      </rPr>
      <t xml:space="preserve">Este programa esta vinculado al ODS 7, </t>
    </r>
    <r>
      <rPr>
        <i/>
        <sz val="11"/>
        <rFont val="Calibri"/>
        <family val="2"/>
        <scheme val="minor"/>
      </rPr>
      <t>"Energía asequible y no contaminante",</t>
    </r>
    <r>
      <rPr>
        <sz val="11"/>
        <rFont val="Calibri"/>
        <family val="2"/>
        <scheme val="minor"/>
      </rPr>
      <t xml:space="preserve"> el cual garantiza el acceso a: energía segura, sostenible y moderna, y a prestar atención a fuentes energéticas seguras y limpias, así como su promoción, y a la línea de acción 3.3.4.3. de la END correspondiente a </t>
    </r>
    <r>
      <rPr>
        <i/>
        <sz val="11"/>
        <rFont val="Calibri"/>
        <family val="2"/>
        <scheme val="minor"/>
      </rPr>
      <t>" Fomentar el desarrollo de las aplicaciones de la energía nuclear, en los campos de medicina, industria, medio ambiente.</t>
    </r>
  </si>
  <si>
    <t>Formular y administrar políticas para el aprovechamiento integral de los recursos energéticos y mineros de la República 
Dominicana, bajo criterios de transparencia y sostenibilidad ambiental.</t>
  </si>
  <si>
    <t>Personas físicas y jurídicas reciben resoluciones de otorgamiento de concesiones mineras.</t>
  </si>
  <si>
    <r>
      <rPr>
        <sz val="11"/>
        <rFont val="Calibri"/>
        <family val="2"/>
        <scheme val="minor"/>
      </rPr>
      <t>Este programa esta vinculado al OD</t>
    </r>
    <r>
      <rPr>
        <i/>
        <sz val="11"/>
        <rFont val="Calibri"/>
        <family val="2"/>
        <scheme val="minor"/>
      </rPr>
      <t>S 8 "Trabajo Decente y crecimiento económico",</t>
    </r>
    <r>
      <rPr>
        <sz val="11"/>
        <rFont val="Calibri"/>
        <family val="2"/>
        <scheme val="minor"/>
      </rPr>
      <t xml:space="preserve"> y alineado al Objetivo Especifico 3.5.6. de la END correspondiente a </t>
    </r>
    <r>
      <rPr>
        <i/>
        <sz val="11"/>
        <rFont val="Calibri"/>
        <family val="2"/>
        <scheme val="minor"/>
      </rPr>
      <t>" Consolidar un entorno adecuado que incentive la inversión para el desarrollo sostenible del sector minero"</t>
    </r>
  </si>
  <si>
    <t>7706-Personas físicas y jurídicas reciben autorizaciones para operaciones mineras según Ley 46-71.</t>
  </si>
  <si>
    <t>7706-Personas físicas y jurídicas reciben autorizaciones para operaciones mineras según ley 46-71.</t>
  </si>
  <si>
    <r>
      <rPr>
        <sz val="11"/>
        <color theme="1"/>
        <rFont val="Calibri"/>
        <family val="2"/>
        <scheme val="minor"/>
      </rPr>
      <t>Este programa esta vinculado al ODS 7, "</t>
    </r>
    <r>
      <rPr>
        <i/>
        <sz val="11"/>
        <color theme="1"/>
        <rFont val="Calibri"/>
        <family val="2"/>
        <scheme val="minor"/>
      </rPr>
      <t>Energía asequible y no contaminante", e</t>
    </r>
    <r>
      <rPr>
        <sz val="11"/>
        <color theme="1"/>
        <rFont val="Calibri"/>
        <family val="2"/>
        <scheme val="minor"/>
      </rPr>
      <t>l cual garantiza el acceso a: energía segura, sostenible y moderna, y a prestar atención a otras fuentes energéticas seguras y limpias</t>
    </r>
    <r>
      <rPr>
        <i/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Calibri"/>
        <family val="2"/>
        <scheme val="minor"/>
      </rPr>
      <t xml:space="preserve">y al objetivo especifico de la END 3.2.1. que </t>
    </r>
    <r>
      <rPr>
        <i/>
        <sz val="11"/>
        <color theme="1"/>
        <rFont val="Calibri"/>
        <family val="2"/>
        <scheme val="minor"/>
      </rPr>
      <t xml:space="preserve">" Asegurar un suministro confiable de electricidad, a precios competitivos y en condiciones de sostenibilidad financiera y ambiental" </t>
    </r>
  </si>
  <si>
    <t>7707.-Comunidades rurales y urbanas reciben acciones para el desarrollo energético.</t>
  </si>
  <si>
    <t>Directora de Planificación y Desarrollo</t>
  </si>
  <si>
    <t>Gloria Contreras</t>
  </si>
  <si>
    <t>Directora Financiera.</t>
  </si>
  <si>
    <t xml:space="preserve">Durante el período julio-septiembre se realizaron 19 de las 20 fiscalizaciones mineras planificadas, lo que representa un cumplimiento del 95% del plan establecido. </t>
  </si>
  <si>
    <t xml:space="preserve">Durante el período julio-septiembre de 2025 se realizaron quince (15) visitas de inspección técnica a infraestructuras energéticas, conforme a lo planificado. </t>
  </si>
  <si>
    <t>La ejecución físico-financiera del producto se encuentra alineada con su programación, sin presentar desviaciones.</t>
  </si>
  <si>
    <t>La ejecución físico-financiera del producto se encuentra alineada con su programación, sin presentar desviaciones significativas.</t>
  </si>
  <si>
    <t xml:space="preserve">La ejecución físico-financiera del producto se encuentra alineada con su programación, sin presentar desviaciones significativa. </t>
  </si>
  <si>
    <t xml:space="preserve">Durante el trimestre julio-septiembre 2025, se realizaron doce (12) charlas educativas a personas fisicas y juridicas sobre el uso, desarrollo y ahorro de la energía, acorde a lo planificado. </t>
  </si>
  <si>
    <t>En el trimestre abril-junio se realizaron tres (3) visitas técnicas a instituciones que emiten radiaciones ionizantes, acorde a lo planificado.</t>
  </si>
  <si>
    <t>En el período julio-septiembre 2025, se otorgó la Resolución Num. R-MEM-CM-025-2025</t>
  </si>
  <si>
    <t xml:space="preserve">La ejecución física del producto no presenta desvíos respecto de su programación. En ese mismo orden, la ejecucion financiera de insumos se ejecutó correctamente, mientras que las partidas correspondientes a remuneraciones tuvieron un aumento en este trimestre, lo que generó la desviacion financiera en un 9.78%. El presupuesto de remuneraciones en el producto fue actualizado y reprogramado en SIGEF para el T4. </t>
  </si>
  <si>
    <t xml:space="preserve">La ejecución física del producto no presenta desvíos respecto de su programación. Por otro lado, durante este trimestre no fue posible ejecutar el desembolso programado para los proyectos de electrificación debido a diversos factores administrativos y contractuales. En primer lugar, varios contratos vencieron antes de completarse los procesos de pago, lo que inhabilitó temporalmente a las empresas contratistas para recibir desembolsos. Adicionalmente, se produjeron retrasos en la certificación de las adendas de tiempo y modificaciones de términos, ocasionados principalmente por la lenta respuesta de los contratistas al momento de remitir la documentación requerida. </t>
  </si>
  <si>
    <t>La ejecución física-financiera del producto no presenta desvíos significativos respecto de su programación.</t>
  </si>
  <si>
    <t>Estamos trabajando en conjunto con el área responsable de este producto para afinar los detalles necesarios que aseguren una planificación fisico-finonciero más realista.</t>
  </si>
  <si>
    <t>Durante el trimestre julio-septiembre de 2025 se elaboró un (1) informe de avance sobre el desarrollo de estudio geofísico para la adquisición, procesamiento e interpretación de líneas sísmicas 2D de alta definición costa afuera. Esta información actualizada sobre las cuencas sedimentarias contribuirá a reducir el nivel de incertidumbre geológica percibida por los inversionistas y a fortalecer la competitividad del país en materia de inversión para la exploración de hidrocarburos.</t>
  </si>
  <si>
    <r>
      <t xml:space="preserve">Durante el trimestre julio-septiembre de 2025 se elaboró un (1) informe de avance sobre el desarrollo de estudio geofísico para la adquisición, procesamiento e interpretación de líneas sísmicas 2D de alta definición costa afuera. Para la proyección financiera de insumos se estimó pagar el 20% de contrato de consultoria, sin embargo, el monto base utilizado para calcular dicho porcentaje estuvo incorrecto. Se calculó en base al </t>
    </r>
    <r>
      <rPr>
        <b/>
        <i/>
        <sz val="11"/>
        <rFont val="Calibri"/>
        <family val="2"/>
        <scheme val="minor"/>
      </rPr>
      <t xml:space="preserve">monto de la apropiación 2025 </t>
    </r>
    <r>
      <rPr>
        <i/>
        <sz val="11"/>
        <rFont val="Calibri"/>
        <family val="2"/>
        <scheme val="minor"/>
      </rPr>
      <t xml:space="preserve">utilizada para el proceso de compras por </t>
    </r>
    <r>
      <rPr>
        <b/>
        <i/>
        <sz val="11"/>
        <rFont val="Calibri"/>
        <family val="2"/>
        <scheme val="minor"/>
      </rPr>
      <t>US$167,808.22</t>
    </r>
    <r>
      <rPr>
        <i/>
        <sz val="11"/>
        <rFont val="Calibri"/>
        <family val="2"/>
        <scheme val="minor"/>
      </rPr>
      <t xml:space="preserve">, en lugar de el </t>
    </r>
    <r>
      <rPr>
        <b/>
        <i/>
        <sz val="11"/>
        <rFont val="Calibri"/>
        <family val="2"/>
        <scheme val="minor"/>
      </rPr>
      <t>monto total del contrato US$479,452.06</t>
    </r>
    <r>
      <rPr>
        <i/>
        <sz val="11"/>
        <rFont val="Calibri"/>
        <family val="2"/>
        <scheme val="minor"/>
      </rPr>
      <t xml:space="preserve">, por lo que al generar el pago correspondiente se obtuvo una desviación hacia la alza.  Proceso no.MEM-CCC-LPI-2025-0001 </t>
    </r>
  </si>
  <si>
    <t>Durante el período julio-septiembre de 2025 se desarrollaron ocho (8) proyectos de electrificación en comunidades sin acceso a electricidad, en cumplimiento con lo planificado.</t>
  </si>
  <si>
    <t xml:space="preserve">Para el año 2026, este producto, al ser compartido con la Dirección General de Minería, se incorpora como una actividad del programa 11. </t>
  </si>
  <si>
    <t>N/A</t>
  </si>
  <si>
    <t xml:space="preserve">La desviación financiera de este producto se debe a aumentos en el concepto de remuneraciones. Dicho aumento fue considerado en la reprogramación del 4to trimestre.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</si>
</sst>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1673BA"/>
      <name val="Arial"/>
      <family val="2"/>
    </font>
    <font>
      <sz val="14"/>
      <color theme="5" tint="-0.249977111117893"/>
      <name val="Calibri"/>
      <family val="2"/>
      <scheme val="minor"/>
    </font>
    <font>
      <b/>
      <i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165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3" fillId="0" borderId="22" xfId="0" applyFont="1" applyBorder="1" applyProtection="1">
      <protection locked="0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6" fontId="16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10" fontId="16" fillId="0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0" borderId="25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1" fillId="0" borderId="34" xfId="0" applyFont="1" applyBorder="1" applyProtection="1">
      <protection locked="0"/>
    </xf>
    <xf numFmtId="0" fontId="16" fillId="0" borderId="24" xfId="0" applyFont="1" applyBorder="1" applyAlignment="1" applyProtection="1">
      <alignment vertical="center" wrapText="1"/>
      <protection locked="0"/>
    </xf>
    <xf numFmtId="0" fontId="16" fillId="0" borderId="28" xfId="0" applyFont="1" applyBorder="1" applyAlignment="1" applyProtection="1">
      <alignment vertical="center" wrapText="1"/>
      <protection locked="0"/>
    </xf>
    <xf numFmtId="4" fontId="23" fillId="9" borderId="37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9" borderId="0" xfId="0" applyFont="1" applyFill="1" applyProtection="1">
      <protection locked="0"/>
    </xf>
    <xf numFmtId="0" fontId="16" fillId="9" borderId="24" xfId="0" applyFont="1" applyFill="1" applyBorder="1" applyAlignment="1" applyProtection="1">
      <alignment vertical="top" wrapText="1"/>
      <protection locked="0"/>
    </xf>
    <xf numFmtId="0" fontId="16" fillId="9" borderId="28" xfId="0" applyFont="1" applyFill="1" applyBorder="1" applyAlignment="1" applyProtection="1">
      <alignment vertical="top" wrapText="1"/>
      <protection locked="0"/>
    </xf>
    <xf numFmtId="165" fontId="16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9" borderId="28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vertical="center" wrapText="1"/>
      <protection locked="0"/>
    </xf>
    <xf numFmtId="4" fontId="13" fillId="9" borderId="22" xfId="0" applyNumberFormat="1" applyFont="1" applyFill="1" applyBorder="1" applyProtection="1">
      <protection locked="0"/>
    </xf>
    <xf numFmtId="0" fontId="29" fillId="0" borderId="0" xfId="0" applyFont="1"/>
    <xf numFmtId="0" fontId="30" fillId="0" borderId="0" xfId="0" applyFont="1"/>
    <xf numFmtId="166" fontId="0" fillId="0" borderId="0" xfId="0" applyNumberFormat="1"/>
    <xf numFmtId="10" fontId="0" fillId="0" borderId="0" xfId="0" applyNumberFormat="1"/>
    <xf numFmtId="43" fontId="0" fillId="0" borderId="0" xfId="1" applyFont="1"/>
    <xf numFmtId="0" fontId="9" fillId="0" borderId="17" xfId="0" applyFont="1" applyBorder="1" applyAlignment="1" applyProtection="1">
      <alignment vertical="top" wrapText="1"/>
      <protection locked="0"/>
    </xf>
    <xf numFmtId="4" fontId="24" fillId="9" borderId="22" xfId="0" applyNumberFormat="1" applyFont="1" applyFill="1" applyBorder="1" applyProtection="1">
      <protection locked="0"/>
    </xf>
    <xf numFmtId="16" fontId="0" fillId="0" borderId="0" xfId="0" applyNumberFormat="1"/>
    <xf numFmtId="4" fontId="29" fillId="0" borderId="0" xfId="0" applyNumberFormat="1" applyFont="1"/>
    <xf numFmtId="4" fontId="0" fillId="0" borderId="0" xfId="0" applyNumberFormat="1"/>
    <xf numFmtId="39" fontId="0" fillId="0" borderId="0" xfId="0" applyNumberFormat="1"/>
    <xf numFmtId="4" fontId="2" fillId="0" borderId="0" xfId="0" applyNumberFormat="1" applyFont="1"/>
    <xf numFmtId="0" fontId="2" fillId="0" borderId="0" xfId="0" applyFont="1"/>
    <xf numFmtId="0" fontId="32" fillId="0" borderId="0" xfId="0" applyFont="1"/>
    <xf numFmtId="0" fontId="0" fillId="0" borderId="0" xfId="0" applyAlignment="1">
      <alignment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18" xfId="0" applyFont="1" applyBorder="1" applyAlignment="1" applyProtection="1">
      <alignment horizontal="left" vertical="center" wrapText="1"/>
      <protection locked="0"/>
    </xf>
    <xf numFmtId="0" fontId="21" fillId="9" borderId="0" xfId="0" applyFont="1" applyFill="1" applyAlignment="1" applyProtection="1">
      <alignment horizontal="left" vertical="center" wrapText="1"/>
      <protection locked="0"/>
    </xf>
    <xf numFmtId="0" fontId="21" fillId="9" borderId="18" xfId="0" applyFont="1" applyFill="1" applyBorder="1" applyAlignment="1" applyProtection="1">
      <alignment horizontal="left" vertical="center" wrapText="1"/>
      <protection locked="0"/>
    </xf>
    <xf numFmtId="39" fontId="11" fillId="9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9" borderId="28" xfId="2" applyNumberFormat="1" applyFont="1" applyFill="1" applyBorder="1" applyAlignment="1" applyProtection="1">
      <alignment horizontal="center" vertical="center" wrapText="1" readingOrder="1"/>
    </xf>
    <xf numFmtId="10" fontId="11" fillId="9" borderId="29" xfId="2" applyNumberFormat="1" applyFont="1" applyFill="1" applyBorder="1" applyAlignment="1" applyProtection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0" fillId="0" borderId="22" xfId="0" applyFont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18" xfId="0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justify" vertical="center" wrapText="1"/>
      <protection locked="0"/>
    </xf>
    <xf numFmtId="0" fontId="21" fillId="0" borderId="0" xfId="0" applyFont="1" applyAlignment="1" applyProtection="1">
      <alignment horizontal="justify" vertical="center"/>
      <protection locked="0"/>
    </xf>
    <xf numFmtId="0" fontId="21" fillId="0" borderId="18" xfId="0" applyFont="1" applyBorder="1" applyAlignment="1" applyProtection="1">
      <alignment horizontal="justify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6" fillId="9" borderId="0" xfId="0" applyFont="1" applyFill="1" applyAlignment="1" applyProtection="1">
      <alignment horizontal="left" vertical="center" wrapText="1"/>
      <protection locked="0"/>
    </xf>
    <xf numFmtId="0" fontId="26" fillId="9" borderId="18" xfId="0" applyFont="1" applyFill="1" applyBorder="1" applyAlignment="1" applyProtection="1">
      <alignment horizontal="left" vertical="center" wrapText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21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0" fontId="21" fillId="0" borderId="0" xfId="0" applyFont="1" applyAlignment="1" applyProtection="1">
      <alignment horizontal="left" vertical="center" wrapText="1" shrinkToFit="1"/>
      <protection locked="0"/>
    </xf>
    <xf numFmtId="0" fontId="21" fillId="0" borderId="18" xfId="0" applyFont="1" applyBorder="1" applyAlignment="1" applyProtection="1">
      <alignment horizontal="left" vertical="center" wrapText="1" shrinkToFit="1"/>
      <protection locked="0"/>
    </xf>
    <xf numFmtId="0" fontId="21" fillId="9" borderId="0" xfId="0" applyFont="1" applyFill="1" applyAlignment="1" applyProtection="1">
      <alignment horizontal="left" vertical="center" wrapText="1" shrinkToFit="1"/>
      <protection locked="0"/>
    </xf>
    <xf numFmtId="0" fontId="21" fillId="9" borderId="18" xfId="0" applyFont="1" applyFill="1" applyBorder="1" applyAlignment="1" applyProtection="1">
      <alignment horizontal="left" vertical="center" wrapText="1" shrinkToFit="1"/>
      <protection locked="0"/>
    </xf>
    <xf numFmtId="0" fontId="25" fillId="9" borderId="0" xfId="0" applyFont="1" applyFill="1" applyAlignment="1" applyProtection="1">
      <alignment horizontal="left" vertical="center" wrapText="1"/>
      <protection locked="0"/>
    </xf>
    <xf numFmtId="0" fontId="25" fillId="9" borderId="18" xfId="0" applyFont="1" applyFill="1" applyBorder="1" applyAlignment="1" applyProtection="1">
      <alignment horizontal="left" vertical="center" wrapText="1"/>
      <protection locked="0"/>
    </xf>
    <xf numFmtId="0" fontId="10" fillId="0" borderId="22" xfId="0" applyFont="1" applyBorder="1" applyAlignment="1">
      <alignment horizontal="justify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0" fontId="28" fillId="0" borderId="18" xfId="0" applyFont="1" applyBorder="1" applyAlignment="1" applyProtection="1">
      <alignment horizontal="left" vertical="center" wrapText="1"/>
      <protection locked="0"/>
    </xf>
    <xf numFmtId="4" fontId="31" fillId="10" borderId="0" xfId="0" applyNumberFormat="1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0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A6A6A6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rgb="FFA6A6A6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82052</xdr:colOff>
      <xdr:row>0</xdr:row>
      <xdr:rowOff>56697</xdr:rowOff>
    </xdr:from>
    <xdr:ext cx="1216296" cy="71894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052" y="56697"/>
          <a:ext cx="1216296" cy="71894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22088</xdr:rowOff>
    </xdr:from>
    <xdr:ext cx="1248243" cy="737832"/>
    <xdr:pic>
      <xdr:nvPicPr>
        <xdr:cNvPr id="2" name="Imagen 1">
          <a:extLst>
            <a:ext uri="{FF2B5EF4-FFF2-40B4-BE49-F238E27FC236}">
              <a16:creationId xmlns:a16="http://schemas.microsoft.com/office/drawing/2014/main" id="{1F3DE053-DBE4-4B69-B7C7-965841DED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2088"/>
          <a:ext cx="1248243" cy="73783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4" displayName="Tabla14" ref="A28:J29" totalsRowShown="0" headerRowDxfId="104" dataDxfId="102" headerRowBorderDxfId="103" tableBorderDxfId="101" totalsRowBorderDxfId="100">
  <tableColumns count="10">
    <tableColumn id="1" xr3:uid="{00000000-0010-0000-0200-000001000000}" name="Producto" dataDxfId="99"/>
    <tableColumn id="2" xr3:uid="{00000000-0010-0000-0200-000002000000}" name="Indicador" dataDxfId="98"/>
    <tableColumn id="3" xr3:uid="{00000000-0010-0000-0200-000003000000}" name="Física_x000a_(A)" dataDxfId="97"/>
    <tableColumn id="4" xr3:uid="{00000000-0010-0000-0200-000004000000}" name="Financiera_x000a_(B)" dataDxfId="96"/>
    <tableColumn id="9" xr3:uid="{00000000-0010-0000-0200-000009000000}" name="Física_x000a_(C)" dataDxfId="95"/>
    <tableColumn id="10" xr3:uid="{00000000-0010-0000-0200-00000A000000}" name="Financiera_x000a_(D)" dataDxfId="94"/>
    <tableColumn id="5" xr3:uid="{00000000-0010-0000-0200-000005000000}" name="Física _x000a_(E)" dataDxfId="93"/>
    <tableColumn id="6" xr3:uid="{00000000-0010-0000-0200-000006000000}" name="Financiera _x000a_ (F)" dataDxfId="92"/>
    <tableColumn id="7" xr3:uid="{00000000-0010-0000-0200-000007000000}" name="Física _x000a_(%)_x000a_ G=E/C" dataDxfId="91" dataCellStyle="Porcentaje">
      <calculatedColumnFormula>+Tabla14[[#This Row],[Física 
(E)]]/Tabla14[[#This Row],[Física
(C)]]</calculatedColumnFormula>
    </tableColumn>
    <tableColumn id="8" xr3:uid="{00000000-0010-0000-0200-000008000000}" name="Financiero _x000a_(%) _x000a_H=F/D" dataDxfId="90">
      <calculatedColumnFormula>+Tabla14[[#This Row],[Financiera 
 (F)]]/Tabla14[[#This Row],[Financiera
(D)]]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a15" displayName="Tabla15" ref="A28:J29" totalsRowShown="0" headerRowDxfId="89" dataDxfId="87" headerRowBorderDxfId="88" tableBorderDxfId="86" totalsRowBorderDxfId="85">
  <tableColumns count="10">
    <tableColumn id="1" xr3:uid="{00000000-0010-0000-0400-000001000000}" name="Producto" dataDxfId="84"/>
    <tableColumn id="2" xr3:uid="{00000000-0010-0000-0400-000002000000}" name="Indicador" dataDxfId="83"/>
    <tableColumn id="3" xr3:uid="{00000000-0010-0000-0400-000003000000}" name="Física_x000a_(A)" dataDxfId="82"/>
    <tableColumn id="4" xr3:uid="{00000000-0010-0000-0400-000004000000}" name="Financiera_x000a_(B)" dataDxfId="81"/>
    <tableColumn id="9" xr3:uid="{00000000-0010-0000-0400-000009000000}" name="Física_x000a_(C)" dataDxfId="80"/>
    <tableColumn id="10" xr3:uid="{00000000-0010-0000-0400-00000A000000}" name="Financiera_x000a_(D)" dataDxfId="79"/>
    <tableColumn id="5" xr3:uid="{00000000-0010-0000-0400-000005000000}" name="Física _x000a_(E)" dataDxfId="78"/>
    <tableColumn id="6" xr3:uid="{00000000-0010-0000-0400-000006000000}" name="Financiera _x000a_ (F)" dataDxfId="77"/>
    <tableColumn id="7" xr3:uid="{00000000-0010-0000-0400-000007000000}" name="Física _x000a_(%)_x000a_ G=E/C" dataDxfId="76" dataCellStyle="Porcentaje">
      <calculatedColumnFormula>+Tabla15[[#This Row],[Física 
(E)]]/Tabla15[[#This Row],[Física
(C)]]</calculatedColumnFormula>
    </tableColumn>
    <tableColumn id="8" xr3:uid="{00000000-0010-0000-0400-000008000000}" name="Financiero _x000a_(%) _x000a_H=F/D" dataDxfId="75">
      <calculatedColumnFormula>+Tabla15[[#This Row],[Financiera 
 (F)]]/Tabla15[[#This Row],[Financiera
(D)]]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DBB691E-1B69-4452-88A2-80D0512E36C4}" name="Tabla159" displayName="Tabla159" ref="A28:J29" totalsRowShown="0" headerRowDxfId="74" dataDxfId="72" headerRowBorderDxfId="73" tableBorderDxfId="71" totalsRowBorderDxfId="70">
  <tableColumns count="10">
    <tableColumn id="1" xr3:uid="{895AC5A4-AFC5-413F-B27C-F397911E26A6}" name="Producto" dataDxfId="69"/>
    <tableColumn id="2" xr3:uid="{674D6C58-5FCD-440E-B1EE-612FC4363965}" name="Indicador" dataDxfId="68"/>
    <tableColumn id="3" xr3:uid="{04C90A52-164B-4327-BBA1-6ACCF7F63DEC}" name="Física_x000a_(A)" dataDxfId="67"/>
    <tableColumn id="4" xr3:uid="{F70E1695-8CAB-4D68-82B6-E89C3A524AF4}" name="Financiera_x000a_(B)" dataDxfId="66"/>
    <tableColumn id="9" xr3:uid="{B7DF9F52-F886-427A-B2F7-A7864D0D577D}" name="Física_x000a_(C)" dataDxfId="65"/>
    <tableColumn id="10" xr3:uid="{F15954EB-9515-4607-99F7-1DE5B305CD08}" name="Financiera_x000a_(D)" dataDxfId="64"/>
    <tableColumn id="5" xr3:uid="{AF8E8B7A-F0F9-4F10-AD43-02BF9C70B6BF}" name="Física _x000a_(E)" dataDxfId="63"/>
    <tableColumn id="6" xr3:uid="{118E65A8-1A52-4A77-B840-B450F40DCEEA}" name="Financiera _x000a_ (F)" dataDxfId="62"/>
    <tableColumn id="7" xr3:uid="{A1DB49E1-B77E-47B5-9580-B4ADA4357331}" name="Física _x000a_(%)_x000a_ G=E/C" dataDxfId="61" dataCellStyle="Porcentaje">
      <calculatedColumnFormula>+Tabla159[[#This Row],[Física 
(E)]]/Tabla159[[#This Row],[Física
(C)]]</calculatedColumnFormula>
    </tableColumn>
    <tableColumn id="8" xr3:uid="{97AA9015-E37E-44E5-865B-9A896BD7EE58}" name="Financiero _x000a_(%) _x000a_H=F/D" dataDxfId="60">
      <calculatedColumnFormula>+Tabla159[[#This Row],[Financiera 
 (F)]]/Tabla159[[#This Row],[Financiera
(D)]]</calculatedColumnFormula>
    </tableColumn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29" totalsRowShown="0" headerRowDxfId="59" dataDxfId="57" headerRowBorderDxfId="58" tableBorderDxfId="56" totalsRowBorderDxfId="55">
  <tableColumns count="10">
    <tableColumn id="1" xr3:uid="{00000000-0010-0000-0000-000001000000}" name="Producto" dataDxfId="54"/>
    <tableColumn id="2" xr3:uid="{00000000-0010-0000-0000-000002000000}" name="Indicador" dataDxfId="53"/>
    <tableColumn id="3" xr3:uid="{00000000-0010-0000-0000-000003000000}" name="Física_x000a_(A)" dataDxfId="52"/>
    <tableColumn id="4" xr3:uid="{00000000-0010-0000-0000-000004000000}" name="Financiera_x000a_(B)" dataDxfId="51"/>
    <tableColumn id="9" xr3:uid="{00000000-0010-0000-0000-000009000000}" name="Física_x000a_(C)" dataDxfId="50"/>
    <tableColumn id="10" xr3:uid="{00000000-0010-0000-0000-00000A000000}" name="Financiera_x000a_(D)" dataDxfId="49"/>
    <tableColumn id="5" xr3:uid="{00000000-0010-0000-0000-000005000000}" name="Física _x000a_(E)" dataDxfId="48"/>
    <tableColumn id="6" xr3:uid="{00000000-0010-0000-0000-000006000000}" name="Financiera _x000a_ (F)" dataDxfId="47"/>
    <tableColumn id="7" xr3:uid="{00000000-0010-0000-0000-000007000000}" name="Física _x000a_(%)_x000a_ G=E/C" dataDxfId="46" dataCellStyle="Porcentaje">
      <calculatedColumnFormula>+Tabla1[[#This Row],[Física 
(E)]]/Tabla1[[#This Row],[Física
(C)]]</calculatedColumnFormula>
    </tableColumn>
    <tableColumn id="8" xr3:uid="{00000000-0010-0000-0000-000008000000}" name="Financiero _x000a_(%) _x000a_H=F/D" dataDxfId="45">
      <calculatedColumnFormula>+Tabla1[[#This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a16" displayName="Tabla16" ref="A28:J29" totalsRowShown="0" headerRowDxfId="44" dataDxfId="42" headerRowBorderDxfId="43" tableBorderDxfId="41" totalsRowBorderDxfId="40">
  <tableColumns count="10">
    <tableColumn id="1" xr3:uid="{00000000-0010-0000-0500-000001000000}" name="Producto" dataDxfId="39"/>
    <tableColumn id="2" xr3:uid="{00000000-0010-0000-0500-000002000000}" name="Indicador" dataDxfId="38"/>
    <tableColumn id="3" xr3:uid="{00000000-0010-0000-0500-000003000000}" name="Física_x000a_(A)" dataDxfId="37"/>
    <tableColumn id="4" xr3:uid="{00000000-0010-0000-0500-000004000000}" name="Financiera_x000a_(B)" dataDxfId="36"/>
    <tableColumn id="9" xr3:uid="{00000000-0010-0000-0500-000009000000}" name="Física_x000a_(C)" dataDxfId="35"/>
    <tableColumn id="10" xr3:uid="{00000000-0010-0000-0500-00000A000000}" name="Financiera_x000a_(D)" dataDxfId="34"/>
    <tableColumn id="5" xr3:uid="{00000000-0010-0000-0500-000005000000}" name="Física _x000a_(E)" dataDxfId="33"/>
    <tableColumn id="6" xr3:uid="{00000000-0010-0000-0500-000006000000}" name="Financiera _x000a_ (F)" dataDxfId="32"/>
    <tableColumn id="7" xr3:uid="{00000000-0010-0000-0500-000007000000}" name="Física _x000a_(%)_x000a_ G=E/C" dataDxfId="31" dataCellStyle="Porcentaje">
      <calculatedColumnFormula>+Tabla16[[#This Row],[Física 
(E)]]/Tabla16[[#This Row],[Física
(C)]]</calculatedColumnFormula>
    </tableColumn>
    <tableColumn id="8" xr3:uid="{00000000-0010-0000-0500-000008000000}" name="Financiero _x000a_(%) _x000a_H=F/D" dataDxfId="30">
      <calculatedColumnFormula>+Tabla16[[#This Row],[Financiera 
 (F)]]/Tabla16[[#This Row],[Financiera
(D)]]</calculatedColumnFormula>
    </tableColumn>
  </tableColumns>
  <tableStyleInfo name="Estilo de tabla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a17" displayName="Tabla17" ref="A28:J29" totalsRowShown="0" headerRowDxfId="29" dataDxfId="27" headerRowBorderDxfId="28" tableBorderDxfId="26" totalsRowBorderDxfId="25">
  <tableColumns count="10">
    <tableColumn id="1" xr3:uid="{00000000-0010-0000-0600-000001000000}" name="Producto" dataDxfId="24"/>
    <tableColumn id="2" xr3:uid="{00000000-0010-0000-0600-000002000000}" name="Indicador" dataDxfId="23"/>
    <tableColumn id="3" xr3:uid="{00000000-0010-0000-0600-000003000000}" name="Física_x000a_(A)" dataDxfId="22"/>
    <tableColumn id="4" xr3:uid="{00000000-0010-0000-0600-000004000000}" name="Financiera_x000a_(B)" dataDxfId="21">
      <calculatedColumnFormula>+C25</calculatedColumnFormula>
    </tableColumn>
    <tableColumn id="9" xr3:uid="{00000000-0010-0000-0600-000009000000}" name="Física_x000a_(C)" dataDxfId="20"/>
    <tableColumn id="10" xr3:uid="{00000000-0010-0000-0600-00000A000000}" name="Financiera_x000a_(D)" dataDxfId="19">
      <calculatedColumnFormula>Tabla17[[#This Row],[Financiera
(B)]]/4</calculatedColumnFormula>
    </tableColumn>
    <tableColumn id="5" xr3:uid="{00000000-0010-0000-0600-000005000000}" name="Física _x000a_(E)" dataDxfId="18"/>
    <tableColumn id="6" xr3:uid="{00000000-0010-0000-0600-000006000000}" name="Financiera _x000a_ (F)" dataDxfId="17">
      <calculatedColumnFormula>Tabla17[[#This Row],[Financiera
(D)]]</calculatedColumnFormula>
    </tableColumn>
    <tableColumn id="7" xr3:uid="{00000000-0010-0000-0600-000007000000}" name="Física _x000a_(%)_x000a_ G=E/C" dataDxfId="16" dataCellStyle="Porcentaje">
      <calculatedColumnFormula>+Tabla17[[#This Row],[Física 
(E)]]/Tabla17[[#This Row],[Física
(C)]]</calculatedColumnFormula>
    </tableColumn>
    <tableColumn id="8" xr3:uid="{00000000-0010-0000-0600-000008000000}" name="Financiero _x000a_(%) _x000a_H=F/D" dataDxfId="15">
      <calculatedColumnFormula>+Tabla17[[#This Row],[Financiera 
 (F)]]/Tabla17[[#This Row],[Financiera
(D)]]</calculatedColumnFormula>
    </tableColumn>
  </tableColumns>
  <tableStyleInfo name="Estilo de tabla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28:J29" totalsRowShown="0" headerRowDxfId="14" dataDxfId="12" headerRowBorderDxfId="13" tableBorderDxfId="11" totalsRowBorderDxfId="10">
  <tableColumns count="10">
    <tableColumn id="1" xr3:uid="{00000000-0010-0000-0100-000001000000}" name="Producto" dataDxfId="9"/>
    <tableColumn id="2" xr3:uid="{00000000-0010-0000-0100-000002000000}" name="Indicador" dataDxfId="8"/>
    <tableColumn id="3" xr3:uid="{00000000-0010-0000-0100-000003000000}" name="Física_x000a_(A)" dataDxfId="7"/>
    <tableColumn id="4" xr3:uid="{00000000-0010-0000-0100-000004000000}" name="Financiera_x000a_(B)" dataDxfId="6"/>
    <tableColumn id="9" xr3:uid="{00000000-0010-0000-0100-000009000000}" name="Física_x000a_(C)" dataDxfId="5"/>
    <tableColumn id="10" xr3:uid="{00000000-0010-0000-0100-00000A000000}" name="Financiera_x000a_(D)" dataDxfId="4"/>
    <tableColumn id="5" xr3:uid="{00000000-0010-0000-0100-000005000000}" name="Física _x000a_(E)" dataDxfId="3"/>
    <tableColumn id="6" xr3:uid="{00000000-0010-0000-0100-000006000000}" name="Financiera _x000a_ (F)" dataDxfId="2"/>
    <tableColumn id="7" xr3:uid="{00000000-0010-0000-0100-000007000000}" name="Física _x000a_(%)_x000a_ G=E/C" dataDxfId="1" dataCellStyle="Porcentaje">
      <calculatedColumnFormula>Tabla13[[#This Row],[Física 
(E)]]/Tabla13[[#This Row],[Física
(C)]]</calculatedColumnFormula>
    </tableColumn>
    <tableColumn id="8" xr3:uid="{00000000-0010-0000-0100-000008000000}" name="Financiero _x000a_(%) _x000a_H=F/D" dataDxfId="0">
      <calculatedColumnFormula>+Tabla13[[#This Row],[Financiera 
 (F)]]/Tabla13[[#This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N46"/>
  <sheetViews>
    <sheetView showGridLines="0" topLeftCell="A33" zoomScaleNormal="100" workbookViewId="0">
      <selection activeCell="M1" sqref="M1:M1048576"/>
    </sheetView>
  </sheetViews>
  <sheetFormatPr baseColWidth="10" defaultColWidth="11.42578125" defaultRowHeight="15" x14ac:dyDescent="0.25"/>
  <cols>
    <col min="1" max="1" width="23" style="5" customWidth="1"/>
    <col min="2" max="2" width="16.42578125" style="5" customWidth="1"/>
    <col min="3" max="3" width="12.7109375" style="5" customWidth="1"/>
    <col min="4" max="4" width="16.140625" style="5" customWidth="1"/>
    <col min="5" max="10" width="12.7109375" style="5" customWidth="1"/>
    <col min="12" max="12" width="14" customWidth="1"/>
    <col min="14" max="14" width="11.7109375" bestFit="1" customWidth="1"/>
  </cols>
  <sheetData>
    <row r="1" spans="1:10" ht="21.75" thickBot="1" x14ac:dyDescent="0.3">
      <c r="A1" s="18"/>
      <c r="B1" s="112" t="s">
        <v>0</v>
      </c>
      <c r="C1" s="113"/>
      <c r="D1" s="113"/>
      <c r="E1" s="113"/>
      <c r="F1" s="113"/>
      <c r="G1" s="113"/>
      <c r="H1" s="113"/>
      <c r="I1" s="113"/>
      <c r="J1" s="114"/>
    </row>
    <row r="2" spans="1:10" ht="40.5" customHeight="1" thickBot="1" x14ac:dyDescent="0.3">
      <c r="A2" s="19"/>
      <c r="B2" s="115" t="s">
        <v>1</v>
      </c>
      <c r="C2" s="116"/>
      <c r="D2" s="115" t="s">
        <v>2</v>
      </c>
      <c r="E2" s="116"/>
      <c r="F2" s="116"/>
      <c r="G2" s="116"/>
      <c r="H2" s="117"/>
      <c r="I2" s="1" t="s">
        <v>3</v>
      </c>
      <c r="J2" s="2" t="s">
        <v>4</v>
      </c>
    </row>
    <row r="3" spans="1:10" ht="21.75" thickBot="1" x14ac:dyDescent="0.3">
      <c r="A3" s="20"/>
      <c r="B3" s="118" t="s">
        <v>5</v>
      </c>
      <c r="C3" s="119"/>
      <c r="D3" s="118"/>
      <c r="E3" s="119"/>
      <c r="F3" s="119"/>
      <c r="G3" s="119"/>
      <c r="H3" s="120"/>
      <c r="I3" s="24">
        <v>45575</v>
      </c>
      <c r="J3" s="25"/>
    </row>
    <row r="4" spans="1:10" x14ac:dyDescent="0.25">
      <c r="A4" s="108"/>
      <c r="B4" s="109"/>
      <c r="C4" s="109"/>
      <c r="D4" s="110"/>
      <c r="E4" s="110"/>
      <c r="F4" s="110"/>
      <c r="G4" s="110"/>
      <c r="H4" s="110"/>
      <c r="I4" s="109"/>
      <c r="J4" s="111"/>
    </row>
    <row r="5" spans="1:10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</row>
    <row r="6" spans="1:10" ht="15.75" x14ac:dyDescent="0.25">
      <c r="A6" s="69" t="s">
        <v>97</v>
      </c>
      <c r="B6" s="70"/>
      <c r="C6" s="70"/>
      <c r="D6" s="70"/>
      <c r="E6" s="70"/>
      <c r="F6" s="70"/>
      <c r="G6" s="70"/>
      <c r="H6" s="70"/>
      <c r="I6" s="70"/>
      <c r="J6" s="71"/>
    </row>
    <row r="7" spans="1:10" ht="15.75" x14ac:dyDescent="0.25">
      <c r="A7" s="72" t="s">
        <v>7</v>
      </c>
      <c r="B7" s="73"/>
      <c r="C7" s="73"/>
      <c r="D7" s="73"/>
      <c r="E7" s="73"/>
      <c r="F7" s="73"/>
      <c r="G7" s="73"/>
      <c r="H7" s="73"/>
      <c r="I7" s="73"/>
      <c r="J7" s="74"/>
    </row>
    <row r="8" spans="1:10" x14ac:dyDescent="0.25">
      <c r="A8" s="3" t="s">
        <v>8</v>
      </c>
      <c r="B8" s="100" t="s">
        <v>9</v>
      </c>
      <c r="C8" s="101"/>
      <c r="D8" s="101"/>
      <c r="E8" s="101"/>
      <c r="F8" s="101"/>
      <c r="G8" s="101"/>
      <c r="H8" s="101"/>
      <c r="I8" s="101"/>
      <c r="J8" s="102"/>
    </row>
    <row r="9" spans="1:10" ht="15" customHeight="1" x14ac:dyDescent="0.25">
      <c r="A9" s="21" t="s">
        <v>10</v>
      </c>
      <c r="B9" s="100" t="s">
        <v>11</v>
      </c>
      <c r="C9" s="101"/>
      <c r="D9" s="101"/>
      <c r="E9" s="101"/>
      <c r="F9" s="101"/>
      <c r="G9" s="101"/>
      <c r="H9" s="101"/>
      <c r="I9" s="101"/>
      <c r="J9" s="102"/>
    </row>
    <row r="10" spans="1:10" x14ac:dyDescent="0.25">
      <c r="A10" s="21" t="s">
        <v>12</v>
      </c>
      <c r="B10" s="100" t="s">
        <v>13</v>
      </c>
      <c r="C10" s="101"/>
      <c r="D10" s="101"/>
      <c r="E10" s="101"/>
      <c r="F10" s="101"/>
      <c r="G10" s="101"/>
      <c r="H10" s="101"/>
      <c r="I10" s="101"/>
      <c r="J10" s="102"/>
    </row>
    <row r="11" spans="1:10" ht="44.25" customHeight="1" x14ac:dyDescent="0.25">
      <c r="A11" s="3" t="s">
        <v>14</v>
      </c>
      <c r="B11" s="78" t="s">
        <v>98</v>
      </c>
      <c r="C11" s="103"/>
      <c r="D11" s="103"/>
      <c r="E11" s="103"/>
      <c r="F11" s="103"/>
      <c r="G11" s="103"/>
      <c r="H11" s="103"/>
      <c r="I11" s="103"/>
      <c r="J11" s="104"/>
    </row>
    <row r="12" spans="1:10" ht="49.5" customHeight="1" x14ac:dyDescent="0.25">
      <c r="A12" s="3" t="s">
        <v>16</v>
      </c>
      <c r="B12" s="105" t="s">
        <v>96</v>
      </c>
      <c r="C12" s="106"/>
      <c r="D12" s="106"/>
      <c r="E12" s="106"/>
      <c r="F12" s="106"/>
      <c r="G12" s="106"/>
      <c r="H12" s="106"/>
      <c r="I12" s="106"/>
      <c r="J12" s="107"/>
    </row>
    <row r="13" spans="1:10" ht="15.75" x14ac:dyDescent="0.25">
      <c r="A13" s="69" t="s">
        <v>17</v>
      </c>
      <c r="B13" s="70"/>
      <c r="C13" s="70"/>
      <c r="D13" s="70"/>
      <c r="E13" s="70"/>
      <c r="F13" s="70"/>
      <c r="G13" s="70"/>
      <c r="H13" s="70"/>
      <c r="I13" s="70"/>
      <c r="J13" s="71"/>
    </row>
    <row r="14" spans="1:10" ht="27.75" customHeight="1" x14ac:dyDescent="0.25">
      <c r="A14" s="3" t="s">
        <v>18</v>
      </c>
      <c r="B14" s="22">
        <v>3</v>
      </c>
      <c r="C14" s="96" t="str">
        <f>IFERROR(VLOOKUP(B14,'[1]Validacion datos'!A2:B5,2,FALSE),"")</f>
        <v>DESARROLLO PRODUCTIVO</v>
      </c>
      <c r="D14" s="96"/>
      <c r="E14" s="96"/>
      <c r="F14" s="96"/>
      <c r="G14" s="96"/>
      <c r="H14" s="96"/>
      <c r="I14" s="96"/>
      <c r="J14" s="96"/>
    </row>
    <row r="15" spans="1:10" ht="26.25" customHeight="1" x14ac:dyDescent="0.25">
      <c r="A15" s="3" t="s">
        <v>19</v>
      </c>
      <c r="B15" s="6">
        <v>3.5</v>
      </c>
      <c r="C15" s="96" t="str">
        <f>IFERROR(VLOOKUP(B15,'[1]Validacion datos'!A8:B26,2,FALSE),"")</f>
        <v>Estructura productiva sectorial y territorialmente adecuada, integrada competitivamente a la economía global y que aprovecha las oportunidades del mercado local.</v>
      </c>
      <c r="D15" s="96"/>
      <c r="E15" s="96"/>
      <c r="F15" s="96"/>
      <c r="G15" s="96"/>
      <c r="H15" s="96"/>
      <c r="I15" s="96"/>
      <c r="J15" s="96"/>
    </row>
    <row r="16" spans="1:10" ht="23.1" customHeight="1" x14ac:dyDescent="0.25">
      <c r="A16" s="3" t="s">
        <v>20</v>
      </c>
      <c r="B16" s="7" t="s">
        <v>21</v>
      </c>
      <c r="C16" s="96" t="str">
        <f>IFERROR(VLOOKUP(B16,'[1]Validacion datos'!D8:E64,2,FALSE),"")</f>
        <v>Consolidar un entorno adecuado que incentive la inversión para el desarrollo sostenible del sector minero</v>
      </c>
      <c r="D16" s="96"/>
      <c r="E16" s="96"/>
      <c r="F16" s="96"/>
      <c r="G16" s="96"/>
      <c r="H16" s="96"/>
      <c r="I16" s="96"/>
      <c r="J16" s="96"/>
    </row>
    <row r="17" spans="1:14" ht="15.75" x14ac:dyDescent="0.25">
      <c r="A17" s="69" t="s">
        <v>22</v>
      </c>
      <c r="B17" s="70"/>
      <c r="C17" s="70"/>
      <c r="D17" s="70"/>
      <c r="E17" s="70"/>
      <c r="F17" s="70"/>
      <c r="G17" s="70"/>
      <c r="H17" s="70"/>
      <c r="I17" s="70"/>
      <c r="J17" s="71"/>
    </row>
    <row r="18" spans="1:14" ht="29.25" customHeight="1" x14ac:dyDescent="0.25">
      <c r="A18" s="3" t="s">
        <v>23</v>
      </c>
      <c r="B18" s="78" t="s">
        <v>82</v>
      </c>
      <c r="C18" s="78"/>
      <c r="D18" s="78"/>
      <c r="E18" s="78"/>
      <c r="F18" s="78"/>
      <c r="G18" s="78"/>
      <c r="H18" s="78"/>
      <c r="I18" s="78"/>
      <c r="J18" s="79"/>
    </row>
    <row r="19" spans="1:14" x14ac:dyDescent="0.25">
      <c r="A19" s="8" t="s">
        <v>25</v>
      </c>
      <c r="B19" s="78" t="s">
        <v>106</v>
      </c>
      <c r="C19" s="78"/>
      <c r="D19" s="78"/>
      <c r="E19" s="78"/>
      <c r="F19" s="78"/>
      <c r="G19" s="78"/>
      <c r="H19" s="78"/>
      <c r="I19" s="78"/>
      <c r="J19" s="79"/>
    </row>
    <row r="20" spans="1:14" x14ac:dyDescent="0.25">
      <c r="A20" s="8" t="s">
        <v>26</v>
      </c>
      <c r="B20" s="78" t="s">
        <v>78</v>
      </c>
      <c r="C20" s="78"/>
      <c r="D20" s="78"/>
      <c r="E20" s="78"/>
      <c r="F20" s="78"/>
      <c r="G20" s="78"/>
      <c r="H20" s="78"/>
      <c r="I20" s="78"/>
      <c r="J20" s="79"/>
    </row>
    <row r="21" spans="1:14" ht="60" customHeight="1" x14ac:dyDescent="0.25">
      <c r="A21" s="8" t="s">
        <v>27</v>
      </c>
      <c r="B21" s="78" t="s">
        <v>83</v>
      </c>
      <c r="C21" s="78"/>
      <c r="D21" s="78"/>
      <c r="E21" s="78"/>
      <c r="F21" s="78"/>
      <c r="G21" s="78"/>
      <c r="H21" s="78"/>
      <c r="I21" s="78"/>
      <c r="J21" s="79"/>
    </row>
    <row r="22" spans="1:14" ht="15.75" x14ac:dyDescent="0.25">
      <c r="A22" s="69" t="s">
        <v>28</v>
      </c>
      <c r="B22" s="70"/>
      <c r="C22" s="70"/>
      <c r="D22" s="70"/>
      <c r="E22" s="70"/>
      <c r="F22" s="70"/>
      <c r="G22" s="70"/>
      <c r="H22" s="70"/>
      <c r="I22" s="70"/>
      <c r="J22" s="71"/>
    </row>
    <row r="23" spans="1:14" ht="15.75" x14ac:dyDescent="0.25">
      <c r="A23" s="72" t="s">
        <v>29</v>
      </c>
      <c r="B23" s="73"/>
      <c r="C23" s="73"/>
      <c r="D23" s="73"/>
      <c r="E23" s="73"/>
      <c r="F23" s="73"/>
      <c r="G23" s="73"/>
      <c r="H23" s="73"/>
      <c r="I23" s="73"/>
      <c r="J23" s="74"/>
    </row>
    <row r="24" spans="1:14" ht="15" customHeight="1" x14ac:dyDescent="0.25">
      <c r="A24" s="91" t="s">
        <v>30</v>
      </c>
      <c r="B24" s="92"/>
      <c r="C24" s="93" t="s">
        <v>31</v>
      </c>
      <c r="D24" s="94"/>
      <c r="E24" s="94"/>
      <c r="F24" s="94" t="s">
        <v>32</v>
      </c>
      <c r="G24" s="94"/>
      <c r="H24" s="92"/>
      <c r="I24" s="93" t="s">
        <v>33</v>
      </c>
      <c r="J24" s="95"/>
    </row>
    <row r="25" spans="1:14" x14ac:dyDescent="0.25">
      <c r="A25" s="84">
        <v>1200000</v>
      </c>
      <c r="B25" s="85"/>
      <c r="C25" s="86">
        <v>1922500</v>
      </c>
      <c r="D25" s="87"/>
      <c r="E25" s="88"/>
      <c r="F25" s="86">
        <v>1241126.7</v>
      </c>
      <c r="G25" s="87"/>
      <c r="H25" s="88"/>
      <c r="I25" s="89">
        <f>+F25/C25</f>
        <v>0.64557955786736021</v>
      </c>
      <c r="J25" s="90"/>
      <c r="L25" s="57"/>
    </row>
    <row r="26" spans="1:14" ht="15.75" x14ac:dyDescent="0.25">
      <c r="A26" s="72" t="s">
        <v>34</v>
      </c>
      <c r="B26" s="73"/>
      <c r="C26" s="73"/>
      <c r="D26" s="73"/>
      <c r="E26" s="73"/>
      <c r="F26" s="73"/>
      <c r="G26" s="73"/>
      <c r="H26" s="73"/>
      <c r="I26" s="73"/>
      <c r="J26" s="74"/>
    </row>
    <row r="27" spans="1:14" x14ac:dyDescent="0.25">
      <c r="A27" s="4"/>
      <c r="B27"/>
      <c r="C27" s="75" t="s">
        <v>35</v>
      </c>
      <c r="D27" s="76"/>
      <c r="E27" s="75" t="s">
        <v>36</v>
      </c>
      <c r="F27" s="76"/>
      <c r="G27" s="75" t="s">
        <v>37</v>
      </c>
      <c r="H27" s="75"/>
      <c r="I27" s="75" t="s">
        <v>38</v>
      </c>
      <c r="J27" s="77"/>
    </row>
    <row r="28" spans="1:14" ht="38.25" x14ac:dyDescent="0.25">
      <c r="A28" s="9" t="s">
        <v>39</v>
      </c>
      <c r="B28" s="10" t="s">
        <v>40</v>
      </c>
      <c r="C28" s="10" t="s">
        <v>41</v>
      </c>
      <c r="D28" s="10" t="s">
        <v>42</v>
      </c>
      <c r="E28" s="10" t="s">
        <v>43</v>
      </c>
      <c r="F28" s="10" t="s">
        <v>44</v>
      </c>
      <c r="G28" s="10" t="s">
        <v>45</v>
      </c>
      <c r="H28" s="10" t="s">
        <v>46</v>
      </c>
      <c r="I28" s="10" t="s">
        <v>47</v>
      </c>
      <c r="J28" s="11" t="s">
        <v>48</v>
      </c>
    </row>
    <row r="29" spans="1:14" ht="71.25" customHeight="1" x14ac:dyDescent="0.3">
      <c r="A29" s="27" t="s">
        <v>107</v>
      </c>
      <c r="B29" s="28" t="s">
        <v>84</v>
      </c>
      <c r="C29" s="12">
        <v>60</v>
      </c>
      <c r="D29" s="29">
        <v>1922500</v>
      </c>
      <c r="E29" s="43">
        <v>20</v>
      </c>
      <c r="F29" s="29">
        <v>947000</v>
      </c>
      <c r="G29" s="44">
        <v>19</v>
      </c>
      <c r="H29" s="29">
        <v>927500</v>
      </c>
      <c r="I29" s="15">
        <f>+Tabla14[[#This Row],[Física 
(E)]]/Tabla14[[#This Row],[Física
(C)]]</f>
        <v>0.95</v>
      </c>
      <c r="J29" s="16">
        <f>+Tabla14[[#This Row],[Financiera 
 (F)]]/Tabla14[[#This Row],[Financiera
(D)]]</f>
        <v>0.97940865892291451</v>
      </c>
      <c r="K29" s="48"/>
      <c r="L29" s="48"/>
      <c r="M29" s="48"/>
      <c r="N29" s="55"/>
    </row>
    <row r="30" spans="1:14" ht="15.75" x14ac:dyDescent="0.25">
      <c r="A30" s="69" t="s">
        <v>50</v>
      </c>
      <c r="B30" s="70"/>
      <c r="C30" s="70"/>
      <c r="D30" s="70"/>
      <c r="E30" s="70"/>
      <c r="F30" s="70"/>
      <c r="G30" s="70"/>
      <c r="H30" s="70"/>
      <c r="I30" s="70"/>
      <c r="J30" s="71"/>
      <c r="K30" s="47"/>
      <c r="L30" s="47"/>
      <c r="M30" s="47"/>
      <c r="N30" s="55"/>
    </row>
    <row r="31" spans="1:14" ht="15.75" x14ac:dyDescent="0.25">
      <c r="A31" s="72" t="s">
        <v>51</v>
      </c>
      <c r="B31" s="73"/>
      <c r="C31" s="73"/>
      <c r="D31" s="73"/>
      <c r="E31" s="73"/>
      <c r="F31" s="73"/>
      <c r="G31" s="73"/>
      <c r="H31" s="73"/>
      <c r="I31" s="73"/>
      <c r="J31" s="74"/>
      <c r="N31" s="56"/>
    </row>
    <row r="32" spans="1:14" ht="21" customHeight="1" x14ac:dyDescent="0.25">
      <c r="A32" s="17" t="s">
        <v>52</v>
      </c>
      <c r="B32" s="78" t="s">
        <v>108</v>
      </c>
      <c r="C32" s="78"/>
      <c r="D32" s="78"/>
      <c r="E32" s="78"/>
      <c r="F32" s="78"/>
      <c r="G32" s="78"/>
      <c r="H32" s="78"/>
      <c r="I32" s="78"/>
      <c r="J32" s="79"/>
    </row>
    <row r="33" spans="1:12" ht="33" customHeight="1" x14ac:dyDescent="0.25">
      <c r="A33" s="17" t="s">
        <v>53</v>
      </c>
      <c r="B33" s="80" t="s">
        <v>109</v>
      </c>
      <c r="C33" s="80"/>
      <c r="D33" s="80"/>
      <c r="E33" s="80"/>
      <c r="F33" s="80"/>
      <c r="G33" s="80"/>
      <c r="H33" s="80"/>
      <c r="I33" s="80"/>
      <c r="J33" s="81"/>
      <c r="L33" s="51"/>
    </row>
    <row r="34" spans="1:12" ht="30" customHeight="1" x14ac:dyDescent="0.25">
      <c r="A34" s="52" t="s">
        <v>54</v>
      </c>
      <c r="B34" s="82" t="s">
        <v>121</v>
      </c>
      <c r="C34" s="82"/>
      <c r="D34" s="82"/>
      <c r="E34" s="82"/>
      <c r="F34" s="82"/>
      <c r="G34" s="82"/>
      <c r="H34" s="82"/>
      <c r="I34" s="82"/>
      <c r="J34" s="83"/>
    </row>
    <row r="35" spans="1:12" ht="30" x14ac:dyDescent="0.25">
      <c r="A35" s="17" t="s">
        <v>55</v>
      </c>
      <c r="B35" s="82" t="s">
        <v>124</v>
      </c>
      <c r="C35" s="82"/>
      <c r="D35" s="82"/>
      <c r="E35" s="82"/>
      <c r="F35" s="82"/>
      <c r="G35" s="82"/>
      <c r="H35" s="82"/>
      <c r="I35" s="82"/>
      <c r="J35" s="83"/>
    </row>
    <row r="36" spans="1:12" ht="15.75" x14ac:dyDescent="0.25">
      <c r="A36" s="69" t="s">
        <v>56</v>
      </c>
      <c r="B36" s="70"/>
      <c r="C36" s="70"/>
      <c r="D36" s="70"/>
      <c r="E36" s="70"/>
      <c r="F36" s="70"/>
      <c r="G36" s="70"/>
      <c r="H36" s="70"/>
      <c r="I36" s="70"/>
      <c r="J36" s="71"/>
    </row>
    <row r="37" spans="1:12" ht="15.75" x14ac:dyDescent="0.25">
      <c r="A37" s="62" t="s">
        <v>57</v>
      </c>
      <c r="B37" s="63"/>
      <c r="C37" s="63"/>
      <c r="D37" s="63"/>
      <c r="E37" s="63"/>
      <c r="F37" s="63"/>
      <c r="G37" s="63"/>
      <c r="H37" s="63"/>
      <c r="I37" s="63"/>
      <c r="J37" s="64"/>
    </row>
    <row r="38" spans="1:12" ht="27.75" customHeight="1" x14ac:dyDescent="0.25">
      <c r="A38" s="65" t="s">
        <v>136</v>
      </c>
      <c r="B38" s="66"/>
      <c r="C38" s="66"/>
      <c r="D38" s="66"/>
      <c r="E38" s="66"/>
      <c r="F38" s="66"/>
      <c r="G38" s="66"/>
      <c r="H38" s="66"/>
      <c r="I38" s="66"/>
      <c r="J38" s="67"/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2" x14ac:dyDescent="0.25">
      <c r="A40" s="68" t="s">
        <v>58</v>
      </c>
      <c r="B40" s="68"/>
      <c r="C40" s="68"/>
      <c r="D40" s="68"/>
      <c r="E40" s="68"/>
      <c r="F40" s="68"/>
      <c r="G40" s="68"/>
      <c r="H40" s="68"/>
      <c r="I40" s="68"/>
      <c r="J40" s="68"/>
    </row>
    <row r="41" spans="1:12" x14ac:dyDescent="0.25">
      <c r="B41" s="40"/>
    </row>
    <row r="42" spans="1:12" x14ac:dyDescent="0.25">
      <c r="A42" s="26" t="s">
        <v>59</v>
      </c>
      <c r="B42" s="46">
        <f>+A25</f>
        <v>1200000</v>
      </c>
      <c r="D42" s="36"/>
      <c r="E42" s="36"/>
      <c r="F42" s="36"/>
      <c r="H42" s="36"/>
      <c r="I42" s="36"/>
      <c r="J42" s="36"/>
    </row>
    <row r="43" spans="1:12" x14ac:dyDescent="0.25">
      <c r="A43" s="26" t="s">
        <v>60</v>
      </c>
      <c r="B43" s="46">
        <f>+C25</f>
        <v>1922500</v>
      </c>
      <c r="D43" s="35"/>
      <c r="E43" s="35" t="s">
        <v>105</v>
      </c>
      <c r="F43" s="35"/>
      <c r="H43" s="35"/>
      <c r="I43" s="35" t="s">
        <v>119</v>
      </c>
      <c r="J43" s="35"/>
    </row>
    <row r="44" spans="1:12" x14ac:dyDescent="0.25">
      <c r="A44" s="26" t="s">
        <v>70</v>
      </c>
      <c r="B44" s="46">
        <f>+F25</f>
        <v>1241126.7</v>
      </c>
      <c r="D44" s="34"/>
      <c r="E44" s="34" t="s">
        <v>118</v>
      </c>
      <c r="F44" s="34"/>
      <c r="H44" s="34"/>
      <c r="I44" s="34" t="s">
        <v>120</v>
      </c>
      <c r="J44" s="34"/>
    </row>
    <row r="45" spans="1:12" x14ac:dyDescent="0.25">
      <c r="B45" s="40"/>
    </row>
    <row r="46" spans="1:12" x14ac:dyDescent="0.25">
      <c r="B46" s="40"/>
    </row>
  </sheetData>
  <mergeCells count="48">
    <mergeCell ref="A4:J4"/>
    <mergeCell ref="B1:J1"/>
    <mergeCell ref="B2:C2"/>
    <mergeCell ref="D2:H2"/>
    <mergeCell ref="B3:C3"/>
    <mergeCell ref="D3:H3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A37:J37"/>
    <mergeCell ref="A38:J38"/>
    <mergeCell ref="A40:J40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</mergeCells>
  <dataValidations count="15">
    <dataValidation allowBlank="1" sqref="A8" xr:uid="{00000000-0002-0000-0200-000000000000}"/>
    <dataValidation allowBlank="1" showInputMessage="1" prompt="Nombre del capítulo" sqref="B8:J10" xr:uid="{00000000-0002-0000-0200-000001000000}"/>
    <dataValidation allowBlank="1" showInputMessage="1" showErrorMessage="1" prompt="¿A quién va dirigido el programa?, ¿qué característica tiene esta población que requiere ser beneficiada?" sqref="B20:J20" xr:uid="{00000000-0002-0000-0200-000002000000}"/>
    <dataValidation allowBlank="1" showInputMessage="1" showErrorMessage="1" prompt="Nombre del producto" sqref="B32:J32" xr:uid="{00000000-0002-0000-0200-000003000000}"/>
    <dataValidation allowBlank="1" showInputMessage="1" showErrorMessage="1" prompt="1. Describir lo plasmado en el presupuesto_x000a_2. Describir lo alcanzado en términos financieros y de producción " sqref="B34:J34" xr:uid="{00000000-0002-0000-0200-000004000000}"/>
    <dataValidation allowBlank="1" showInputMessage="1" showErrorMessage="1" prompt="De existir desvío, explicar razones." sqref="B35:J35" xr:uid="{00000000-0002-0000-0200-000005000000}"/>
    <dataValidation allowBlank="1" showInputMessage="1" showErrorMessage="1" prompt="Oportunidades de mejora identificadas" sqref="A38:J39" xr:uid="{00000000-0002-0000-0200-000006000000}"/>
    <dataValidation allowBlank="1" showInputMessage="1" showErrorMessage="1" prompt="Presupuesto del programa" sqref="A25:C25 F25" xr:uid="{00000000-0002-0000-0200-000007000000}"/>
    <dataValidation allowBlank="1" showInputMessage="1" showErrorMessage="1" prompt="¿En qué consiste el programa?" sqref="B33:J33 B19:J19" xr:uid="{00000000-0002-0000-0200-000008000000}"/>
    <dataValidation allowBlank="1" showInputMessage="1" showErrorMessage="1" prompt="Nombre de cada producto" sqref="A28:A29" xr:uid="{00000000-0002-0000-0200-000009000000}"/>
    <dataValidation allowBlank="1" showInputMessage="1" showErrorMessage="1" prompt="Nombre del indicador" sqref="B28:B29" xr:uid="{00000000-0002-0000-0200-00000A000000}"/>
    <dataValidation allowBlank="1" showInputMessage="1" showErrorMessage="1" prompt="Meta anual del indicador" sqref="C28:C29 E28" xr:uid="{00000000-0002-0000-0200-00000B000000}"/>
    <dataValidation allowBlank="1" showInputMessage="1" showErrorMessage="1" prompt="Monto presupuestado para el producto" sqref="D28:D29 E29:F29 F28" xr:uid="{00000000-0002-0000-0200-00000C000000}"/>
    <dataValidation allowBlank="1" showInputMessage="1" showErrorMessage="1" prompt="Meta alcanzada en el trimestre" sqref="G28:G29" xr:uid="{00000000-0002-0000-0200-00000D000000}"/>
    <dataValidation allowBlank="1" showInputMessage="1" showErrorMessage="1" prompt="Monto ejecutado en el trimestre" sqref="H28:H29" xr:uid="{00000000-0002-0000-0200-00000E00000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scale="6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L47"/>
  <sheetViews>
    <sheetView showGridLines="0" zoomScale="98" zoomScaleNormal="98" workbookViewId="0">
      <selection activeCell="L29" sqref="L29"/>
    </sheetView>
  </sheetViews>
  <sheetFormatPr baseColWidth="10" defaultColWidth="11.42578125" defaultRowHeight="15" x14ac:dyDescent="0.25"/>
  <cols>
    <col min="1" max="1" width="23" style="5" customWidth="1"/>
    <col min="2" max="2" width="13.7109375" style="5" bestFit="1" customWidth="1"/>
    <col min="3" max="9" width="12.7109375" style="5" customWidth="1"/>
    <col min="10" max="10" width="15" style="5" customWidth="1"/>
  </cols>
  <sheetData>
    <row r="1" spans="1:10" ht="21.75" thickBot="1" x14ac:dyDescent="0.3">
      <c r="A1" s="18"/>
      <c r="B1" s="112" t="s">
        <v>0</v>
      </c>
      <c r="C1" s="113"/>
      <c r="D1" s="113"/>
      <c r="E1" s="113"/>
      <c r="F1" s="113"/>
      <c r="G1" s="113"/>
      <c r="H1" s="113"/>
      <c r="I1" s="113"/>
      <c r="J1" s="114"/>
    </row>
    <row r="2" spans="1:10" ht="21.75" thickBot="1" x14ac:dyDescent="0.3">
      <c r="A2" s="19"/>
      <c r="B2" s="115" t="s">
        <v>1</v>
      </c>
      <c r="C2" s="116"/>
      <c r="D2" s="115" t="s">
        <v>2</v>
      </c>
      <c r="E2" s="116"/>
      <c r="F2" s="116"/>
      <c r="G2" s="116"/>
      <c r="H2" s="117"/>
      <c r="I2" s="1" t="s">
        <v>3</v>
      </c>
      <c r="J2" s="2" t="s">
        <v>4</v>
      </c>
    </row>
    <row r="3" spans="1:10" ht="21.75" thickBot="1" x14ac:dyDescent="0.3">
      <c r="A3" s="20"/>
      <c r="B3" s="118" t="s">
        <v>5</v>
      </c>
      <c r="C3" s="119"/>
      <c r="D3" s="118"/>
      <c r="E3" s="119"/>
      <c r="F3" s="119"/>
      <c r="G3" s="119"/>
      <c r="H3" s="120"/>
      <c r="I3" s="24">
        <v>45575</v>
      </c>
      <c r="J3" s="25"/>
    </row>
    <row r="4" spans="1:10" x14ac:dyDescent="0.25">
      <c r="A4" s="108"/>
      <c r="B4" s="109"/>
      <c r="C4" s="109"/>
      <c r="D4" s="110"/>
      <c r="E4" s="110"/>
      <c r="F4" s="110"/>
      <c r="G4" s="110"/>
      <c r="H4" s="110"/>
      <c r="I4" s="109"/>
      <c r="J4" s="111"/>
    </row>
    <row r="5" spans="1:10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</row>
    <row r="6" spans="1:10" ht="15.75" x14ac:dyDescent="0.25">
      <c r="A6" s="69" t="s">
        <v>6</v>
      </c>
      <c r="B6" s="70"/>
      <c r="C6" s="70"/>
      <c r="D6" s="70"/>
      <c r="E6" s="70"/>
      <c r="F6" s="70"/>
      <c r="G6" s="70"/>
      <c r="H6" s="70"/>
      <c r="I6" s="70"/>
      <c r="J6" s="71"/>
    </row>
    <row r="7" spans="1:10" ht="15.75" x14ac:dyDescent="0.25">
      <c r="A7" s="72" t="s">
        <v>7</v>
      </c>
      <c r="B7" s="73"/>
      <c r="C7" s="73"/>
      <c r="D7" s="73"/>
      <c r="E7" s="73"/>
      <c r="F7" s="73"/>
      <c r="G7" s="73"/>
      <c r="H7" s="73"/>
      <c r="I7" s="73"/>
      <c r="J7" s="74"/>
    </row>
    <row r="8" spans="1:10" x14ac:dyDescent="0.25">
      <c r="A8" s="3" t="s">
        <v>8</v>
      </c>
      <c r="B8" s="100" t="s">
        <v>9</v>
      </c>
      <c r="C8" s="101"/>
      <c r="D8" s="101"/>
      <c r="E8" s="101"/>
      <c r="F8" s="101"/>
      <c r="G8" s="101"/>
      <c r="H8" s="101"/>
      <c r="I8" s="101"/>
      <c r="J8" s="102"/>
    </row>
    <row r="9" spans="1:10" ht="15" customHeight="1" x14ac:dyDescent="0.25">
      <c r="A9" s="21" t="s">
        <v>10</v>
      </c>
      <c r="B9" s="100" t="s">
        <v>11</v>
      </c>
      <c r="C9" s="101"/>
      <c r="D9" s="101"/>
      <c r="E9" s="101"/>
      <c r="F9" s="101"/>
      <c r="G9" s="101"/>
      <c r="H9" s="101"/>
      <c r="I9" s="101"/>
      <c r="J9" s="102"/>
    </row>
    <row r="10" spans="1:10" x14ac:dyDescent="0.25">
      <c r="A10" s="21" t="s">
        <v>12</v>
      </c>
      <c r="B10" s="100" t="s">
        <v>13</v>
      </c>
      <c r="C10" s="101"/>
      <c r="D10" s="101"/>
      <c r="E10" s="101"/>
      <c r="F10" s="101"/>
      <c r="G10" s="101"/>
      <c r="H10" s="101"/>
      <c r="I10" s="101"/>
      <c r="J10" s="102"/>
    </row>
    <row r="11" spans="1:10" ht="44.25" customHeight="1" x14ac:dyDescent="0.25">
      <c r="A11" s="3" t="s">
        <v>14</v>
      </c>
      <c r="B11" s="78" t="s">
        <v>15</v>
      </c>
      <c r="C11" s="103"/>
      <c r="D11" s="103"/>
      <c r="E11" s="103"/>
      <c r="F11" s="103"/>
      <c r="G11" s="103"/>
      <c r="H11" s="103"/>
      <c r="I11" s="103"/>
      <c r="J11" s="104"/>
    </row>
    <row r="12" spans="1:10" ht="49.5" customHeight="1" x14ac:dyDescent="0.25">
      <c r="A12" s="3" t="s">
        <v>16</v>
      </c>
      <c r="B12" s="125" t="s">
        <v>96</v>
      </c>
      <c r="C12" s="126"/>
      <c r="D12" s="126"/>
      <c r="E12" s="126"/>
      <c r="F12" s="126"/>
      <c r="G12" s="126"/>
      <c r="H12" s="126"/>
      <c r="I12" s="126"/>
      <c r="J12" s="127"/>
    </row>
    <row r="13" spans="1:10" ht="15.75" x14ac:dyDescent="0.25">
      <c r="A13" s="69" t="s">
        <v>17</v>
      </c>
      <c r="B13" s="70"/>
      <c r="C13" s="70"/>
      <c r="D13" s="70"/>
      <c r="E13" s="70"/>
      <c r="F13" s="70"/>
      <c r="G13" s="70"/>
      <c r="H13" s="70"/>
      <c r="I13" s="70"/>
      <c r="J13" s="71"/>
    </row>
    <row r="14" spans="1:10" ht="27.75" customHeight="1" x14ac:dyDescent="0.25">
      <c r="A14" s="3" t="s">
        <v>18</v>
      </c>
      <c r="B14" s="22">
        <v>3</v>
      </c>
      <c r="C14" s="96" t="str">
        <f>IFERROR(VLOOKUP(B14,'[1]Validacion datos'!A2:B5,2,FALSE),"")</f>
        <v>DESARROLLO PRODUCTIVO</v>
      </c>
      <c r="D14" s="96"/>
      <c r="E14" s="96"/>
      <c r="F14" s="96"/>
      <c r="G14" s="96"/>
      <c r="H14" s="96"/>
      <c r="I14" s="96"/>
      <c r="J14" s="96"/>
    </row>
    <row r="15" spans="1:10" ht="26.25" customHeight="1" x14ac:dyDescent="0.25">
      <c r="A15" s="3" t="s">
        <v>19</v>
      </c>
      <c r="B15" s="6">
        <v>3.5</v>
      </c>
      <c r="C15" s="96" t="str">
        <f>IFERROR(VLOOKUP(B15,'[1]Validacion datos'!A8:B26,2,FALSE),"")</f>
        <v>Estructura productiva sectorial y territorialmente adecuada, integrada competitivamente a la economía global y que aprovecha las oportunidades del mercado local.</v>
      </c>
      <c r="D15" s="96"/>
      <c r="E15" s="96"/>
      <c r="F15" s="96"/>
      <c r="G15" s="96"/>
      <c r="H15" s="96"/>
      <c r="I15" s="96"/>
      <c r="J15" s="96"/>
    </row>
    <row r="16" spans="1:10" ht="21.6" customHeight="1" x14ac:dyDescent="0.25">
      <c r="A16" s="3" t="s">
        <v>20</v>
      </c>
      <c r="B16" s="7" t="s">
        <v>21</v>
      </c>
      <c r="C16" s="96" t="str">
        <f>IFERROR(VLOOKUP(B16,'[1]Validacion datos'!D8:E64,2,FALSE),"")</f>
        <v>Consolidar un entorno adecuado que incentive la inversión para el desarrollo sostenible del sector minero</v>
      </c>
      <c r="D16" s="96"/>
      <c r="E16" s="96"/>
      <c r="F16" s="96"/>
      <c r="G16" s="96"/>
      <c r="H16" s="96"/>
      <c r="I16" s="96"/>
      <c r="J16" s="96"/>
    </row>
    <row r="17" spans="1:12" ht="15.75" x14ac:dyDescent="0.25">
      <c r="A17" s="69" t="s">
        <v>22</v>
      </c>
      <c r="B17" s="70"/>
      <c r="C17" s="70"/>
      <c r="D17" s="70"/>
      <c r="E17" s="70"/>
      <c r="F17" s="70"/>
      <c r="G17" s="70"/>
      <c r="H17" s="70"/>
      <c r="I17" s="70"/>
      <c r="J17" s="71"/>
    </row>
    <row r="18" spans="1:12" ht="29.25" customHeight="1" x14ac:dyDescent="0.25">
      <c r="A18" s="3" t="s">
        <v>23</v>
      </c>
      <c r="B18" s="78" t="s">
        <v>85</v>
      </c>
      <c r="C18" s="78"/>
      <c r="D18" s="78"/>
      <c r="E18" s="78"/>
      <c r="F18" s="78"/>
      <c r="G18" s="78"/>
      <c r="H18" s="78"/>
      <c r="I18" s="78"/>
      <c r="J18" s="79"/>
    </row>
    <row r="19" spans="1:12" ht="33" customHeight="1" x14ac:dyDescent="0.25">
      <c r="A19" s="8" t="s">
        <v>25</v>
      </c>
      <c r="B19" s="78" t="s">
        <v>86</v>
      </c>
      <c r="C19" s="78"/>
      <c r="D19" s="78"/>
      <c r="E19" s="78"/>
      <c r="F19" s="78"/>
      <c r="G19" s="78"/>
      <c r="H19" s="78"/>
      <c r="I19" s="78"/>
      <c r="J19" s="79"/>
    </row>
    <row r="20" spans="1:12" ht="34.5" customHeight="1" x14ac:dyDescent="0.25">
      <c r="A20" s="8" t="s">
        <v>26</v>
      </c>
      <c r="B20" s="78" t="s">
        <v>87</v>
      </c>
      <c r="C20" s="78"/>
      <c r="D20" s="78"/>
      <c r="E20" s="78"/>
      <c r="F20" s="78"/>
      <c r="G20" s="78"/>
      <c r="H20" s="78"/>
      <c r="I20" s="78"/>
      <c r="J20" s="79"/>
    </row>
    <row r="21" spans="1:12" ht="40.5" customHeight="1" x14ac:dyDescent="0.25">
      <c r="A21" s="8" t="s">
        <v>27</v>
      </c>
      <c r="B21" s="78" t="s">
        <v>88</v>
      </c>
      <c r="C21" s="78"/>
      <c r="D21" s="78"/>
      <c r="E21" s="78"/>
      <c r="F21" s="78"/>
      <c r="G21" s="78"/>
      <c r="H21" s="78"/>
      <c r="I21" s="78"/>
      <c r="J21" s="79"/>
    </row>
    <row r="22" spans="1:12" ht="15.75" x14ac:dyDescent="0.25">
      <c r="A22" s="69" t="s">
        <v>28</v>
      </c>
      <c r="B22" s="70"/>
      <c r="C22" s="70"/>
      <c r="D22" s="70"/>
      <c r="E22" s="70"/>
      <c r="F22" s="70"/>
      <c r="G22" s="70"/>
      <c r="H22" s="70"/>
      <c r="I22" s="70"/>
      <c r="J22" s="71"/>
    </row>
    <row r="23" spans="1:12" ht="15.75" x14ac:dyDescent="0.25">
      <c r="A23" s="72" t="s">
        <v>29</v>
      </c>
      <c r="B23" s="73"/>
      <c r="C23" s="73"/>
      <c r="D23" s="73"/>
      <c r="E23" s="73"/>
      <c r="F23" s="73"/>
      <c r="G23" s="73"/>
      <c r="H23" s="73"/>
      <c r="I23" s="73"/>
      <c r="J23" s="74"/>
    </row>
    <row r="24" spans="1:12" ht="15" customHeight="1" x14ac:dyDescent="0.25">
      <c r="A24" s="91" t="s">
        <v>30</v>
      </c>
      <c r="B24" s="92"/>
      <c r="C24" s="93" t="s">
        <v>31</v>
      </c>
      <c r="D24" s="94"/>
      <c r="E24" s="94"/>
      <c r="F24" s="94" t="s">
        <v>32</v>
      </c>
      <c r="G24" s="94"/>
      <c r="H24" s="92"/>
      <c r="I24" s="93" t="s">
        <v>33</v>
      </c>
      <c r="J24" s="95"/>
    </row>
    <row r="25" spans="1:12" x14ac:dyDescent="0.25">
      <c r="A25" s="84">
        <v>1000000</v>
      </c>
      <c r="B25" s="85"/>
      <c r="C25" s="86">
        <v>3458284</v>
      </c>
      <c r="D25" s="87"/>
      <c r="E25" s="88"/>
      <c r="F25" s="86">
        <v>3169812.57</v>
      </c>
      <c r="G25" s="87"/>
      <c r="H25" s="88"/>
      <c r="I25" s="123">
        <f>+F25/C25</f>
        <v>0.91658538454331684</v>
      </c>
      <c r="J25" s="124"/>
    </row>
    <row r="26" spans="1:12" ht="15.75" x14ac:dyDescent="0.25">
      <c r="A26" s="72" t="s">
        <v>34</v>
      </c>
      <c r="B26" s="73"/>
      <c r="C26" s="73"/>
      <c r="D26" s="73"/>
      <c r="E26" s="73"/>
      <c r="F26" s="73"/>
      <c r="G26" s="73"/>
      <c r="H26" s="73"/>
      <c r="I26" s="73"/>
      <c r="J26" s="74"/>
    </row>
    <row r="27" spans="1:12" x14ac:dyDescent="0.25">
      <c r="A27" s="4"/>
      <c r="B27"/>
      <c r="C27" s="75" t="s">
        <v>35</v>
      </c>
      <c r="D27" s="76"/>
      <c r="E27" s="75" t="s">
        <v>36</v>
      </c>
      <c r="F27" s="76"/>
      <c r="G27" s="75" t="s">
        <v>37</v>
      </c>
      <c r="H27" s="75"/>
      <c r="I27" s="75" t="s">
        <v>38</v>
      </c>
      <c r="J27" s="77"/>
    </row>
    <row r="28" spans="1:12" ht="38.25" x14ac:dyDescent="0.25">
      <c r="A28" s="9" t="s">
        <v>39</v>
      </c>
      <c r="B28" s="10" t="s">
        <v>40</v>
      </c>
      <c r="C28" s="10" t="s">
        <v>41</v>
      </c>
      <c r="D28" s="10" t="s">
        <v>42</v>
      </c>
      <c r="E28" s="10" t="s">
        <v>43</v>
      </c>
      <c r="F28" s="10" t="s">
        <v>44</v>
      </c>
      <c r="G28" s="10" t="s">
        <v>45</v>
      </c>
      <c r="H28" s="10" t="s">
        <v>46</v>
      </c>
      <c r="I28" s="10" t="s">
        <v>47</v>
      </c>
      <c r="J28" s="11" t="s">
        <v>48</v>
      </c>
    </row>
    <row r="29" spans="1:12" ht="72.75" customHeight="1" x14ac:dyDescent="0.3">
      <c r="A29" s="27" t="s">
        <v>89</v>
      </c>
      <c r="B29" s="28" t="s">
        <v>90</v>
      </c>
      <c r="C29" s="12">
        <v>50</v>
      </c>
      <c r="D29" s="29">
        <v>3458284</v>
      </c>
      <c r="E29" s="12">
        <v>15</v>
      </c>
      <c r="F29" s="29">
        <v>290000</v>
      </c>
      <c r="G29" s="14">
        <v>15</v>
      </c>
      <c r="H29" s="29">
        <v>290000</v>
      </c>
      <c r="I29" s="15">
        <f>+Tabla15[[#This Row],[Física 
(E)]]/Tabla15[[#This Row],[Física
(C)]]</f>
        <v>1</v>
      </c>
      <c r="J29" s="16">
        <f>+Tabla15[[#This Row],[Financiera 
 (F)]]/Tabla15[[#This Row],[Financiera
(D)]]</f>
        <v>1</v>
      </c>
      <c r="L29" s="48"/>
    </row>
    <row r="30" spans="1:12" ht="15.75" x14ac:dyDescent="0.25">
      <c r="A30" s="69" t="s">
        <v>50</v>
      </c>
      <c r="B30" s="70"/>
      <c r="C30" s="70"/>
      <c r="D30" s="70"/>
      <c r="E30" s="70"/>
      <c r="F30" s="70"/>
      <c r="G30" s="70"/>
      <c r="H30" s="70"/>
      <c r="I30" s="70"/>
      <c r="J30" s="71"/>
    </row>
    <row r="31" spans="1:12" ht="15.75" x14ac:dyDescent="0.25">
      <c r="A31" s="72" t="s">
        <v>51</v>
      </c>
      <c r="B31" s="73"/>
      <c r="C31" s="73"/>
      <c r="D31" s="73"/>
      <c r="E31" s="73"/>
      <c r="F31" s="73"/>
      <c r="G31" s="73"/>
      <c r="H31" s="73"/>
      <c r="I31" s="73"/>
      <c r="J31" s="74"/>
    </row>
    <row r="32" spans="1:12" x14ac:dyDescent="0.25">
      <c r="A32" s="17" t="s">
        <v>52</v>
      </c>
      <c r="B32" s="78" t="s">
        <v>91</v>
      </c>
      <c r="C32" s="78"/>
      <c r="D32" s="78"/>
      <c r="E32" s="78"/>
      <c r="F32" s="78"/>
      <c r="G32" s="78"/>
      <c r="H32" s="78"/>
      <c r="I32" s="78"/>
      <c r="J32" s="79"/>
    </row>
    <row r="33" spans="1:10" ht="30" x14ac:dyDescent="0.25">
      <c r="A33" s="17" t="s">
        <v>53</v>
      </c>
      <c r="B33" s="78" t="s">
        <v>92</v>
      </c>
      <c r="C33" s="78"/>
      <c r="D33" s="78"/>
      <c r="E33" s="78"/>
      <c r="F33" s="78"/>
      <c r="G33" s="78"/>
      <c r="H33" s="78"/>
      <c r="I33" s="78"/>
      <c r="J33" s="79"/>
    </row>
    <row r="34" spans="1:10" ht="42.75" customHeight="1" x14ac:dyDescent="0.25">
      <c r="A34" s="17" t="s">
        <v>54</v>
      </c>
      <c r="B34" s="82" t="s">
        <v>122</v>
      </c>
      <c r="C34" s="82"/>
      <c r="D34" s="82"/>
      <c r="E34" s="82"/>
      <c r="F34" s="82"/>
      <c r="G34" s="82"/>
      <c r="H34" s="82"/>
      <c r="I34" s="82"/>
      <c r="J34" s="83"/>
    </row>
    <row r="35" spans="1:10" ht="50.1" customHeight="1" x14ac:dyDescent="0.25">
      <c r="A35" s="17" t="s">
        <v>55</v>
      </c>
      <c r="B35" s="82" t="s">
        <v>123</v>
      </c>
      <c r="C35" s="121"/>
      <c r="D35" s="121"/>
      <c r="E35" s="121"/>
      <c r="F35" s="121"/>
      <c r="G35" s="121"/>
      <c r="H35" s="121"/>
      <c r="I35" s="121"/>
      <c r="J35" s="122"/>
    </row>
    <row r="36" spans="1:10" ht="15.75" x14ac:dyDescent="0.25">
      <c r="A36" s="69" t="s">
        <v>56</v>
      </c>
      <c r="B36" s="70"/>
      <c r="C36" s="70"/>
      <c r="D36" s="70"/>
      <c r="E36" s="70"/>
      <c r="F36" s="70"/>
      <c r="G36" s="70"/>
      <c r="H36" s="70"/>
      <c r="I36" s="70"/>
      <c r="J36" s="71"/>
    </row>
    <row r="37" spans="1:10" ht="15.75" x14ac:dyDescent="0.25">
      <c r="A37" s="62" t="s">
        <v>57</v>
      </c>
      <c r="B37" s="63"/>
      <c r="C37" s="63"/>
      <c r="D37" s="63"/>
      <c r="E37" s="63"/>
      <c r="F37" s="63"/>
      <c r="G37" s="63"/>
      <c r="H37" s="63"/>
      <c r="I37" s="63"/>
      <c r="J37" s="64"/>
    </row>
    <row r="38" spans="1:10" x14ac:dyDescent="0.25">
      <c r="A38" s="65" t="s">
        <v>137</v>
      </c>
      <c r="B38" s="66"/>
      <c r="C38" s="66"/>
      <c r="D38" s="66"/>
      <c r="E38" s="66"/>
      <c r="F38" s="66"/>
      <c r="G38" s="66"/>
      <c r="H38" s="66"/>
      <c r="I38" s="66"/>
      <c r="J38" s="67"/>
    </row>
    <row r="39" spans="1:10" ht="13.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0" ht="30.75" customHeight="1" x14ac:dyDescent="0.25">
      <c r="A40" s="68" t="s">
        <v>58</v>
      </c>
      <c r="B40" s="68"/>
      <c r="C40" s="68"/>
      <c r="D40" s="68"/>
      <c r="E40" s="68"/>
      <c r="F40" s="68"/>
      <c r="G40" s="68"/>
      <c r="H40" s="68"/>
      <c r="I40" s="68"/>
      <c r="J40" s="68"/>
    </row>
    <row r="41" spans="1:10" x14ac:dyDescent="0.25">
      <c r="B41" s="40"/>
      <c r="C41" s="40"/>
    </row>
    <row r="42" spans="1:10" x14ac:dyDescent="0.25">
      <c r="A42" s="26" t="s">
        <v>59</v>
      </c>
      <c r="B42" s="46">
        <f>+A25</f>
        <v>1000000</v>
      </c>
      <c r="C42" s="40"/>
      <c r="D42" s="36"/>
      <c r="E42" s="36"/>
      <c r="F42" s="36"/>
      <c r="H42" s="36"/>
      <c r="I42" s="36"/>
      <c r="J42" s="36"/>
    </row>
    <row r="43" spans="1:10" x14ac:dyDescent="0.25">
      <c r="A43" s="26" t="s">
        <v>60</v>
      </c>
      <c r="B43" s="46">
        <f>+C25</f>
        <v>3458284</v>
      </c>
      <c r="C43" s="40"/>
      <c r="D43" s="35"/>
      <c r="E43" s="35" t="s">
        <v>105</v>
      </c>
      <c r="F43" s="35"/>
      <c r="H43" s="35"/>
      <c r="I43" s="35" t="s">
        <v>119</v>
      </c>
      <c r="J43" s="35"/>
    </row>
    <row r="44" spans="1:10" x14ac:dyDescent="0.25">
      <c r="A44" s="26" t="s">
        <v>70</v>
      </c>
      <c r="B44" s="46">
        <f>+F25</f>
        <v>3169812.57</v>
      </c>
      <c r="C44" s="40"/>
      <c r="D44" s="34"/>
      <c r="E44" s="34" t="s">
        <v>118</v>
      </c>
      <c r="F44" s="34"/>
      <c r="H44" s="34"/>
      <c r="I44" s="34" t="s">
        <v>120</v>
      </c>
      <c r="J44" s="34"/>
    </row>
    <row r="45" spans="1:10" x14ac:dyDescent="0.25">
      <c r="B45" s="40"/>
      <c r="C45" s="40"/>
    </row>
    <row r="46" spans="1:10" x14ac:dyDescent="0.25">
      <c r="B46" s="40"/>
      <c r="C46" s="40"/>
    </row>
    <row r="47" spans="1:10" x14ac:dyDescent="0.25">
      <c r="B47" s="40"/>
      <c r="C47" s="40"/>
    </row>
  </sheetData>
  <mergeCells count="48">
    <mergeCell ref="A4:J4"/>
    <mergeCell ref="B1:J1"/>
    <mergeCell ref="B2:C2"/>
    <mergeCell ref="D2:H2"/>
    <mergeCell ref="B3:C3"/>
    <mergeCell ref="D3:H3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A37:J37"/>
    <mergeCell ref="A38:J38"/>
    <mergeCell ref="A40:J40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</mergeCells>
  <phoneticPr fontId="22" type="noConversion"/>
  <dataValidations xWindow="1546" yWindow="1269" count="15">
    <dataValidation allowBlank="1" sqref="A8" xr:uid="{00000000-0002-0000-0400-000000000000}"/>
    <dataValidation allowBlank="1" showInputMessage="1" prompt="Nombre del capítulo" sqref="B8:J10" xr:uid="{00000000-0002-0000-0400-000001000000}"/>
    <dataValidation allowBlank="1" showInputMessage="1" showErrorMessage="1" prompt="¿A quién va dirigido el programa?, ¿qué característica tiene esta población que requiere ser beneficiada?" sqref="B20:J20" xr:uid="{00000000-0002-0000-0400-000002000000}"/>
    <dataValidation allowBlank="1" showInputMessage="1" showErrorMessage="1" prompt="Nombre del producto" sqref="B32:J32" xr:uid="{00000000-0002-0000-0400-000003000000}"/>
    <dataValidation allowBlank="1" showInputMessage="1" showErrorMessage="1" prompt="1. Describir lo plasmado en el presupuesto_x000a_2. Describir lo alcanzado en términos financieros y de producción " sqref="B34:J34" xr:uid="{D2ACC391-310D-4CE7-A419-60780D624677}"/>
    <dataValidation allowBlank="1" showInputMessage="1" showErrorMessage="1" prompt="De existir desvío, explicar razones." sqref="B35:J35" xr:uid="{22500FBD-0DEB-4F29-87ED-C49EEC3855F9}"/>
    <dataValidation allowBlank="1" showInputMessage="1" showErrorMessage="1" prompt="Oportunidades de mejora identificadas" sqref="A38:J39" xr:uid="{00000000-0002-0000-0400-000006000000}"/>
    <dataValidation allowBlank="1" showInputMessage="1" showErrorMessage="1" prompt="Presupuesto del programa" sqref="A25:C25 F25" xr:uid="{00000000-0002-0000-0400-000007000000}"/>
    <dataValidation allowBlank="1" showInputMessage="1" showErrorMessage="1" prompt="¿En qué consiste el programa?" sqref="B33:J33 B19:J19" xr:uid="{00000000-0002-0000-0400-000008000000}"/>
    <dataValidation allowBlank="1" showInputMessage="1" showErrorMessage="1" prompt="Nombre de cada producto" sqref="A28:A29" xr:uid="{00000000-0002-0000-0400-000009000000}"/>
    <dataValidation allowBlank="1" showInputMessage="1" showErrorMessage="1" prompt="Nombre del indicador" sqref="B28:B29" xr:uid="{00000000-0002-0000-0400-00000A000000}"/>
    <dataValidation allowBlank="1" showInputMessage="1" showErrorMessage="1" prompt="Meta anual del indicador" sqref="C28:C29 E28" xr:uid="{00000000-0002-0000-0400-00000B000000}"/>
    <dataValidation allowBlank="1" showInputMessage="1" showErrorMessage="1" prompt="Monto presupuestado para el producto" sqref="D28:D29 E29:F29 F28 H29" xr:uid="{00000000-0002-0000-0400-00000C000000}"/>
    <dataValidation allowBlank="1" showInputMessage="1" showErrorMessage="1" prompt="Meta alcanzada en el trimestre" sqref="G28:G29" xr:uid="{00000000-0002-0000-0400-00000D000000}"/>
    <dataValidation allowBlank="1" showInputMessage="1" showErrorMessage="1" prompt="Monto ejecutado en el trimestre" sqref="H28" xr:uid="{00000000-0002-0000-0400-00000E00000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scale="65" orientation="portrait" r:id="rId1"/>
  <colBreaks count="1" manualBreakCount="1">
    <brk id="10" max="1048575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20579-9065-481C-B949-6A3724475852}">
  <sheetPr>
    <tabColor theme="9" tint="0.79998168889431442"/>
  </sheetPr>
  <dimension ref="A1:L47"/>
  <sheetViews>
    <sheetView showGridLines="0" topLeftCell="A19" zoomScale="84" zoomScaleNormal="84" workbookViewId="0">
      <selection activeCell="L29" sqref="L29"/>
    </sheetView>
  </sheetViews>
  <sheetFormatPr baseColWidth="10" defaultColWidth="11.42578125" defaultRowHeight="15" x14ac:dyDescent="0.25"/>
  <cols>
    <col min="1" max="1" width="23" style="5" customWidth="1"/>
    <col min="2" max="2" width="18.42578125" style="5" customWidth="1"/>
    <col min="3" max="9" width="12.7109375" style="5" customWidth="1"/>
    <col min="10" max="10" width="15.5703125" style="5" customWidth="1"/>
  </cols>
  <sheetData>
    <row r="1" spans="1:10" ht="21.75" thickBot="1" x14ac:dyDescent="0.3">
      <c r="A1" s="18"/>
      <c r="B1" s="112" t="s">
        <v>0</v>
      </c>
      <c r="C1" s="113"/>
      <c r="D1" s="113"/>
      <c r="E1" s="113"/>
      <c r="F1" s="113"/>
      <c r="G1" s="113"/>
      <c r="H1" s="113"/>
      <c r="I1" s="113"/>
      <c r="J1" s="114"/>
    </row>
    <row r="2" spans="1:10" ht="21.75" thickBot="1" x14ac:dyDescent="0.3">
      <c r="A2" s="19"/>
      <c r="B2" s="115" t="s">
        <v>1</v>
      </c>
      <c r="C2" s="116"/>
      <c r="D2" s="115" t="s">
        <v>2</v>
      </c>
      <c r="E2" s="116"/>
      <c r="F2" s="116"/>
      <c r="G2" s="116"/>
      <c r="H2" s="117"/>
      <c r="I2" s="1" t="s">
        <v>3</v>
      </c>
      <c r="J2" s="2" t="s">
        <v>4</v>
      </c>
    </row>
    <row r="3" spans="1:10" ht="21.75" thickBot="1" x14ac:dyDescent="0.3">
      <c r="A3" s="20"/>
      <c r="B3" s="118" t="s">
        <v>5</v>
      </c>
      <c r="C3" s="119"/>
      <c r="D3" s="118"/>
      <c r="E3" s="119"/>
      <c r="F3" s="119"/>
      <c r="G3" s="119"/>
      <c r="H3" s="120"/>
      <c r="I3" s="24">
        <v>45575</v>
      </c>
      <c r="J3" s="25"/>
    </row>
    <row r="4" spans="1:10" x14ac:dyDescent="0.25">
      <c r="A4" s="108"/>
      <c r="B4" s="109"/>
      <c r="C4" s="109"/>
      <c r="D4" s="110"/>
      <c r="E4" s="110"/>
      <c r="F4" s="110"/>
      <c r="G4" s="110"/>
      <c r="H4" s="110"/>
      <c r="I4" s="109"/>
      <c r="J4" s="111"/>
    </row>
    <row r="5" spans="1:10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</row>
    <row r="6" spans="1:10" ht="15.75" x14ac:dyDescent="0.25">
      <c r="A6" s="69" t="s">
        <v>97</v>
      </c>
      <c r="B6" s="70"/>
      <c r="C6" s="70"/>
      <c r="D6" s="70"/>
      <c r="E6" s="70"/>
      <c r="F6" s="70"/>
      <c r="G6" s="70"/>
      <c r="H6" s="70"/>
      <c r="I6" s="70"/>
      <c r="J6" s="71"/>
    </row>
    <row r="7" spans="1:10" ht="15.75" x14ac:dyDescent="0.25">
      <c r="A7" s="72" t="s">
        <v>7</v>
      </c>
      <c r="B7" s="73"/>
      <c r="C7" s="73"/>
      <c r="D7" s="73"/>
      <c r="E7" s="73"/>
      <c r="F7" s="73"/>
      <c r="G7" s="73"/>
      <c r="H7" s="73"/>
      <c r="I7" s="73"/>
      <c r="J7" s="74"/>
    </row>
    <row r="8" spans="1:10" x14ac:dyDescent="0.25">
      <c r="A8" s="3" t="s">
        <v>8</v>
      </c>
      <c r="B8" s="100" t="s">
        <v>9</v>
      </c>
      <c r="C8" s="101"/>
      <c r="D8" s="101"/>
      <c r="E8" s="101"/>
      <c r="F8" s="101"/>
      <c r="G8" s="101"/>
      <c r="H8" s="101"/>
      <c r="I8" s="101"/>
      <c r="J8" s="102"/>
    </row>
    <row r="9" spans="1:10" ht="15" customHeight="1" x14ac:dyDescent="0.25">
      <c r="A9" s="21" t="s">
        <v>10</v>
      </c>
      <c r="B9" s="100" t="s">
        <v>11</v>
      </c>
      <c r="C9" s="101"/>
      <c r="D9" s="101"/>
      <c r="E9" s="101"/>
      <c r="F9" s="101"/>
      <c r="G9" s="101"/>
      <c r="H9" s="101"/>
      <c r="I9" s="101"/>
      <c r="J9" s="102"/>
    </row>
    <row r="10" spans="1:10" x14ac:dyDescent="0.25">
      <c r="A10" s="21" t="s">
        <v>12</v>
      </c>
      <c r="B10" s="100" t="s">
        <v>13</v>
      </c>
      <c r="C10" s="101"/>
      <c r="D10" s="101"/>
      <c r="E10" s="101"/>
      <c r="F10" s="101"/>
      <c r="G10" s="101"/>
      <c r="H10" s="101"/>
      <c r="I10" s="101"/>
      <c r="J10" s="102"/>
    </row>
    <row r="11" spans="1:10" ht="44.25" customHeight="1" x14ac:dyDescent="0.25">
      <c r="A11" s="3" t="s">
        <v>14</v>
      </c>
      <c r="B11" s="105" t="s">
        <v>98</v>
      </c>
      <c r="C11" s="106"/>
      <c r="D11" s="106"/>
      <c r="E11" s="106"/>
      <c r="F11" s="106"/>
      <c r="G11" s="106"/>
      <c r="H11" s="106"/>
      <c r="I11" s="106"/>
      <c r="J11" s="107"/>
    </row>
    <row r="12" spans="1:10" ht="49.5" customHeight="1" x14ac:dyDescent="0.25">
      <c r="A12" s="3" t="s">
        <v>16</v>
      </c>
      <c r="B12" s="125" t="s">
        <v>96</v>
      </c>
      <c r="C12" s="126"/>
      <c r="D12" s="126"/>
      <c r="E12" s="126"/>
      <c r="F12" s="126"/>
      <c r="G12" s="126"/>
      <c r="H12" s="126"/>
      <c r="I12" s="126"/>
      <c r="J12" s="127"/>
    </row>
    <row r="13" spans="1:10" ht="15.75" x14ac:dyDescent="0.25">
      <c r="A13" s="69" t="s">
        <v>17</v>
      </c>
      <c r="B13" s="70"/>
      <c r="C13" s="70"/>
      <c r="D13" s="70"/>
      <c r="E13" s="70"/>
      <c r="F13" s="70"/>
      <c r="G13" s="70"/>
      <c r="H13" s="70"/>
      <c r="I13" s="70"/>
      <c r="J13" s="71"/>
    </row>
    <row r="14" spans="1:10" ht="27.75" customHeight="1" x14ac:dyDescent="0.25">
      <c r="A14" s="3" t="s">
        <v>18</v>
      </c>
      <c r="B14" s="22">
        <v>3</v>
      </c>
      <c r="C14" s="96" t="str">
        <f>IFERROR(VLOOKUP(B14,'[1]Validacion datos'!A2:B5,2,FALSE),"")</f>
        <v>DESARROLLO PRODUCTIVO</v>
      </c>
      <c r="D14" s="96"/>
      <c r="E14" s="96"/>
      <c r="F14" s="96"/>
      <c r="G14" s="96"/>
      <c r="H14" s="96"/>
      <c r="I14" s="96"/>
      <c r="J14" s="96"/>
    </row>
    <row r="15" spans="1:10" ht="26.25" customHeight="1" x14ac:dyDescent="0.25">
      <c r="A15" s="3" t="s">
        <v>19</v>
      </c>
      <c r="B15" s="6">
        <v>3.5</v>
      </c>
      <c r="C15" s="134" t="str">
        <f>IFERROR(VLOOKUP(B15,'[1]Validacion datos'!A8:B26,2,FALSE),"")</f>
        <v>Estructura productiva sectorial y territorialmente adecuada, integrada competitivamente a la economía global y que aprovecha las oportunidades del mercado local.</v>
      </c>
      <c r="D15" s="134"/>
      <c r="E15" s="134"/>
      <c r="F15" s="134"/>
      <c r="G15" s="134"/>
      <c r="H15" s="134"/>
      <c r="I15" s="134"/>
      <c r="J15" s="134"/>
    </row>
    <row r="16" spans="1:10" x14ac:dyDescent="0.25">
      <c r="A16" s="3" t="s">
        <v>20</v>
      </c>
      <c r="B16" s="7" t="s">
        <v>21</v>
      </c>
      <c r="C16" s="96" t="str">
        <f>IFERROR(VLOOKUP(B16,'[1]Validacion datos'!D8:E64,2,FALSE),"")</f>
        <v>Consolidar un entorno adecuado que incentive la inversión para el desarrollo sostenible del sector minero</v>
      </c>
      <c r="D16" s="96"/>
      <c r="E16" s="96"/>
      <c r="F16" s="96"/>
      <c r="G16" s="96"/>
      <c r="H16" s="96"/>
      <c r="I16" s="96"/>
      <c r="J16" s="96"/>
    </row>
    <row r="17" spans="1:12" ht="15.75" x14ac:dyDescent="0.25">
      <c r="A17" s="69" t="s">
        <v>22</v>
      </c>
      <c r="B17" s="70"/>
      <c r="C17" s="70"/>
      <c r="D17" s="70"/>
      <c r="E17" s="70"/>
      <c r="F17" s="70"/>
      <c r="G17" s="70"/>
      <c r="H17" s="70"/>
      <c r="I17" s="70"/>
      <c r="J17" s="71"/>
    </row>
    <row r="18" spans="1:12" ht="29.25" customHeight="1" x14ac:dyDescent="0.25">
      <c r="A18" s="3" t="s">
        <v>23</v>
      </c>
      <c r="B18" s="78" t="s">
        <v>99</v>
      </c>
      <c r="C18" s="78"/>
      <c r="D18" s="78"/>
      <c r="E18" s="78"/>
      <c r="F18" s="78"/>
      <c r="G18" s="78"/>
      <c r="H18" s="78"/>
      <c r="I18" s="78"/>
      <c r="J18" s="79"/>
    </row>
    <row r="19" spans="1:12" ht="45.75" customHeight="1" x14ac:dyDescent="0.25">
      <c r="A19" s="8" t="s">
        <v>25</v>
      </c>
      <c r="B19" s="128" t="s">
        <v>93</v>
      </c>
      <c r="C19" s="128"/>
      <c r="D19" s="128"/>
      <c r="E19" s="128"/>
      <c r="F19" s="128"/>
      <c r="G19" s="128"/>
      <c r="H19" s="128"/>
      <c r="I19" s="128"/>
      <c r="J19" s="129"/>
    </row>
    <row r="20" spans="1:12" ht="34.5" customHeight="1" x14ac:dyDescent="0.25">
      <c r="A20" s="8" t="s">
        <v>26</v>
      </c>
      <c r="B20" s="78" t="s">
        <v>78</v>
      </c>
      <c r="C20" s="78"/>
      <c r="D20" s="78"/>
      <c r="E20" s="78"/>
      <c r="F20" s="78"/>
      <c r="G20" s="78"/>
      <c r="H20" s="78"/>
      <c r="I20" s="78"/>
      <c r="J20" s="79"/>
    </row>
    <row r="21" spans="1:12" ht="60" customHeight="1" x14ac:dyDescent="0.25">
      <c r="A21" s="8" t="s">
        <v>27</v>
      </c>
      <c r="B21" s="128" t="s">
        <v>100</v>
      </c>
      <c r="C21" s="128"/>
      <c r="D21" s="128"/>
      <c r="E21" s="128"/>
      <c r="F21" s="128"/>
      <c r="G21" s="128"/>
      <c r="H21" s="128"/>
      <c r="I21" s="128"/>
      <c r="J21" s="129"/>
    </row>
    <row r="22" spans="1:12" ht="15.75" x14ac:dyDescent="0.25">
      <c r="A22" s="69" t="s">
        <v>28</v>
      </c>
      <c r="B22" s="70"/>
      <c r="C22" s="70"/>
      <c r="D22" s="70"/>
      <c r="E22" s="70"/>
      <c r="F22" s="70"/>
      <c r="G22" s="70"/>
      <c r="H22" s="70"/>
      <c r="I22" s="70"/>
      <c r="J22" s="71"/>
    </row>
    <row r="23" spans="1:12" ht="15.75" x14ac:dyDescent="0.25">
      <c r="A23" s="72" t="s">
        <v>29</v>
      </c>
      <c r="B23" s="73"/>
      <c r="C23" s="73"/>
      <c r="D23" s="73"/>
      <c r="E23" s="73"/>
      <c r="F23" s="73"/>
      <c r="G23" s="73"/>
      <c r="H23" s="73"/>
      <c r="I23" s="73"/>
      <c r="J23" s="74"/>
    </row>
    <row r="24" spans="1:12" ht="15" customHeight="1" x14ac:dyDescent="0.25">
      <c r="A24" s="91" t="s">
        <v>30</v>
      </c>
      <c r="B24" s="92"/>
      <c r="C24" s="93" t="s">
        <v>31</v>
      </c>
      <c r="D24" s="94"/>
      <c r="E24" s="94"/>
      <c r="F24" s="94" t="s">
        <v>32</v>
      </c>
      <c r="G24" s="94"/>
      <c r="H24" s="92"/>
      <c r="I24" s="93" t="s">
        <v>33</v>
      </c>
      <c r="J24" s="95"/>
    </row>
    <row r="25" spans="1:12" x14ac:dyDescent="0.25">
      <c r="A25" s="84">
        <v>1000000</v>
      </c>
      <c r="B25" s="85"/>
      <c r="C25" s="86">
        <v>261661</v>
      </c>
      <c r="D25" s="87"/>
      <c r="E25" s="88"/>
      <c r="F25" s="86">
        <v>165114.87</v>
      </c>
      <c r="G25" s="87"/>
      <c r="H25" s="88"/>
      <c r="I25" s="123">
        <f>+F25/C25</f>
        <v>0.63102590756742505</v>
      </c>
      <c r="J25" s="124"/>
    </row>
    <row r="26" spans="1:12" ht="15.75" x14ac:dyDescent="0.25">
      <c r="A26" s="72" t="s">
        <v>34</v>
      </c>
      <c r="B26" s="73"/>
      <c r="C26" s="73"/>
      <c r="D26" s="73"/>
      <c r="E26" s="73"/>
      <c r="F26" s="73"/>
      <c r="G26" s="73"/>
      <c r="H26" s="73"/>
      <c r="I26" s="73"/>
      <c r="J26" s="74"/>
    </row>
    <row r="27" spans="1:12" x14ac:dyDescent="0.25">
      <c r="A27" s="4"/>
      <c r="B27"/>
      <c r="C27" s="75" t="s">
        <v>35</v>
      </c>
      <c r="D27" s="76"/>
      <c r="E27" s="75" t="s">
        <v>36</v>
      </c>
      <c r="F27" s="76"/>
      <c r="G27" s="75" t="s">
        <v>37</v>
      </c>
      <c r="H27" s="75"/>
      <c r="I27" s="75" t="s">
        <v>38</v>
      </c>
      <c r="J27" s="77"/>
    </row>
    <row r="28" spans="1:12" ht="38.25" x14ac:dyDescent="0.25">
      <c r="A28" s="9" t="s">
        <v>39</v>
      </c>
      <c r="B28" s="10" t="s">
        <v>40</v>
      </c>
      <c r="C28" s="10" t="s">
        <v>41</v>
      </c>
      <c r="D28" s="10" t="s">
        <v>42</v>
      </c>
      <c r="E28" s="10" t="s">
        <v>43</v>
      </c>
      <c r="F28" s="10" t="s">
        <v>44</v>
      </c>
      <c r="G28" s="10" t="s">
        <v>45</v>
      </c>
      <c r="H28" s="10" t="s">
        <v>46</v>
      </c>
      <c r="I28" s="10" t="s">
        <v>47</v>
      </c>
      <c r="J28" s="11" t="s">
        <v>48</v>
      </c>
    </row>
    <row r="29" spans="1:12" ht="93" customHeight="1" x14ac:dyDescent="0.3">
      <c r="A29" s="41" t="s">
        <v>101</v>
      </c>
      <c r="B29" s="42" t="s">
        <v>94</v>
      </c>
      <c r="C29" s="43">
        <v>48</v>
      </c>
      <c r="D29" s="29">
        <v>261661</v>
      </c>
      <c r="E29" s="12">
        <v>12</v>
      </c>
      <c r="F29" s="13">
        <v>92000</v>
      </c>
      <c r="G29" s="44">
        <v>12</v>
      </c>
      <c r="H29" s="13">
        <v>88614.87</v>
      </c>
      <c r="I29" s="15">
        <f>+Tabla159[[#This Row],[Física 
(E)]]/Tabla159[[#This Row],[Física
(C)]]</f>
        <v>1</v>
      </c>
      <c r="J29" s="16">
        <f>+Tabla159[[#This Row],[Financiera 
 (F)]]/Tabla159[[#This Row],[Financiera
(D)]]</f>
        <v>0.96320510869565212</v>
      </c>
      <c r="K29" s="50"/>
      <c r="L29" s="48"/>
    </row>
    <row r="30" spans="1:12" ht="15.75" x14ac:dyDescent="0.25">
      <c r="A30" s="69" t="s">
        <v>50</v>
      </c>
      <c r="B30" s="70"/>
      <c r="C30" s="70"/>
      <c r="D30" s="70"/>
      <c r="E30" s="70"/>
      <c r="F30" s="70"/>
      <c r="G30" s="70"/>
      <c r="H30" s="70"/>
      <c r="I30" s="70"/>
      <c r="J30" s="71"/>
    </row>
    <row r="31" spans="1:12" ht="15.75" x14ac:dyDescent="0.25">
      <c r="A31" s="72" t="s">
        <v>51</v>
      </c>
      <c r="B31" s="73"/>
      <c r="C31" s="73"/>
      <c r="D31" s="73"/>
      <c r="E31" s="73"/>
      <c r="F31" s="73"/>
      <c r="G31" s="73"/>
      <c r="H31" s="73"/>
      <c r="I31" s="73"/>
      <c r="J31" s="74"/>
    </row>
    <row r="32" spans="1:12" x14ac:dyDescent="0.25">
      <c r="A32" s="17" t="s">
        <v>52</v>
      </c>
      <c r="B32" s="78" t="s">
        <v>101</v>
      </c>
      <c r="C32" s="78"/>
      <c r="D32" s="78"/>
      <c r="E32" s="78"/>
      <c r="F32" s="78"/>
      <c r="G32" s="78"/>
      <c r="H32" s="78"/>
      <c r="I32" s="78"/>
      <c r="J32" s="79"/>
    </row>
    <row r="33" spans="1:10" ht="46.5" customHeight="1" x14ac:dyDescent="0.25">
      <c r="A33" s="17" t="s">
        <v>53</v>
      </c>
      <c r="B33" s="128" t="s">
        <v>95</v>
      </c>
      <c r="C33" s="128"/>
      <c r="D33" s="128"/>
      <c r="E33" s="128"/>
      <c r="F33" s="128"/>
      <c r="G33" s="128"/>
      <c r="H33" s="128"/>
      <c r="I33" s="128"/>
      <c r="J33" s="129"/>
    </row>
    <row r="34" spans="1:10" ht="45.75" customHeight="1" x14ac:dyDescent="0.25">
      <c r="A34" s="17" t="s">
        <v>54</v>
      </c>
      <c r="B34" s="130" t="s">
        <v>126</v>
      </c>
      <c r="C34" s="130"/>
      <c r="D34" s="130"/>
      <c r="E34" s="130"/>
      <c r="F34" s="130"/>
      <c r="G34" s="130"/>
      <c r="H34" s="130"/>
      <c r="I34" s="130"/>
      <c r="J34" s="131"/>
    </row>
    <row r="35" spans="1:10" ht="30" x14ac:dyDescent="0.25">
      <c r="A35" s="17" t="s">
        <v>55</v>
      </c>
      <c r="B35" s="132" t="s">
        <v>125</v>
      </c>
      <c r="C35" s="132"/>
      <c r="D35" s="132"/>
      <c r="E35" s="132"/>
      <c r="F35" s="132"/>
      <c r="G35" s="132"/>
      <c r="H35" s="132"/>
      <c r="I35" s="132"/>
      <c r="J35" s="133"/>
    </row>
    <row r="36" spans="1:10" ht="15.75" x14ac:dyDescent="0.25">
      <c r="A36" s="69" t="s">
        <v>56</v>
      </c>
      <c r="B36" s="70"/>
      <c r="C36" s="70"/>
      <c r="D36" s="70"/>
      <c r="E36" s="70"/>
      <c r="F36" s="70"/>
      <c r="G36" s="70"/>
      <c r="H36" s="70"/>
      <c r="I36" s="70"/>
      <c r="J36" s="71"/>
    </row>
    <row r="37" spans="1:10" ht="15.75" x14ac:dyDescent="0.25">
      <c r="A37" s="62" t="s">
        <v>57</v>
      </c>
      <c r="B37" s="63"/>
      <c r="C37" s="63"/>
      <c r="D37" s="63"/>
      <c r="E37" s="63"/>
      <c r="F37" s="63"/>
      <c r="G37" s="63"/>
      <c r="H37" s="63"/>
      <c r="I37" s="63"/>
      <c r="J37" s="64"/>
    </row>
    <row r="38" spans="1:10" ht="27.75" customHeight="1" x14ac:dyDescent="0.25">
      <c r="A38" s="65" t="s">
        <v>137</v>
      </c>
      <c r="B38" s="66"/>
      <c r="C38" s="66"/>
      <c r="D38" s="66"/>
      <c r="E38" s="66"/>
      <c r="F38" s="66"/>
      <c r="G38" s="66"/>
      <c r="H38" s="66"/>
      <c r="I38" s="66"/>
      <c r="J38" s="67"/>
    </row>
    <row r="39" spans="1:10" ht="27.7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0" ht="30.75" customHeight="1" x14ac:dyDescent="0.25">
      <c r="A40" s="68" t="s">
        <v>58</v>
      </c>
      <c r="B40" s="68"/>
      <c r="C40" s="68"/>
      <c r="D40" s="68"/>
      <c r="E40" s="68"/>
      <c r="F40" s="68"/>
      <c r="G40" s="68"/>
      <c r="H40" s="68"/>
      <c r="I40" s="68"/>
      <c r="J40" s="68"/>
    </row>
    <row r="42" spans="1:10" x14ac:dyDescent="0.25">
      <c r="A42" s="26" t="s">
        <v>59</v>
      </c>
      <c r="B42" s="46">
        <f>+A25</f>
        <v>1000000</v>
      </c>
      <c r="D42" s="36"/>
      <c r="E42" s="36"/>
      <c r="F42" s="36"/>
      <c r="H42" s="36"/>
      <c r="I42" s="36"/>
      <c r="J42" s="36"/>
    </row>
    <row r="43" spans="1:10" x14ac:dyDescent="0.25">
      <c r="A43" s="26" t="s">
        <v>60</v>
      </c>
      <c r="B43" s="46">
        <f>+C25</f>
        <v>261661</v>
      </c>
      <c r="D43" s="35"/>
      <c r="E43" s="35" t="s">
        <v>105</v>
      </c>
      <c r="F43" s="35"/>
      <c r="H43" s="35"/>
      <c r="I43" s="35" t="s">
        <v>119</v>
      </c>
      <c r="J43" s="35"/>
    </row>
    <row r="44" spans="1:10" x14ac:dyDescent="0.25">
      <c r="A44" s="26" t="s">
        <v>70</v>
      </c>
      <c r="B44" s="46">
        <f>+F25</f>
        <v>165114.87</v>
      </c>
      <c r="D44" s="34"/>
      <c r="E44" s="34" t="s">
        <v>118</v>
      </c>
      <c r="F44" s="34"/>
      <c r="H44" s="34"/>
      <c r="I44" s="34" t="s">
        <v>120</v>
      </c>
      <c r="J44" s="34"/>
    </row>
    <row r="45" spans="1:10" x14ac:dyDescent="0.25">
      <c r="B45" s="40"/>
    </row>
    <row r="46" spans="1:10" x14ac:dyDescent="0.25">
      <c r="B46" s="40"/>
    </row>
    <row r="47" spans="1:10" x14ac:dyDescent="0.25">
      <c r="B47" s="40"/>
    </row>
  </sheetData>
  <mergeCells count="48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B11:J11"/>
    <mergeCell ref="B12:J12"/>
    <mergeCell ref="A13:J13"/>
    <mergeCell ref="C14:J14"/>
    <mergeCell ref="C15:J15"/>
    <mergeCell ref="C16:J16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A26:J26"/>
    <mergeCell ref="C27:D27"/>
    <mergeCell ref="E27:F27"/>
    <mergeCell ref="G27:H27"/>
    <mergeCell ref="I27:J27"/>
    <mergeCell ref="B35:J35"/>
    <mergeCell ref="A36:J36"/>
    <mergeCell ref="A37:J37"/>
    <mergeCell ref="A38:J38"/>
    <mergeCell ref="A40:J40"/>
    <mergeCell ref="A30:J30"/>
    <mergeCell ref="A31:J31"/>
    <mergeCell ref="B32:J32"/>
    <mergeCell ref="B33:J33"/>
    <mergeCell ref="B34:J34"/>
  </mergeCells>
  <dataValidations count="15">
    <dataValidation allowBlank="1" showInputMessage="1" showErrorMessage="1" prompt="Monto ejecutado en el trimestre" sqref="H28" xr:uid="{1C6256AD-1FB4-4F80-B743-BB67C277804E}"/>
    <dataValidation allowBlank="1" showInputMessage="1" showErrorMessage="1" prompt="Meta alcanzada en el trimestre" sqref="G28:G29" xr:uid="{A571CD4F-954F-492A-B10E-AB7C09314771}"/>
    <dataValidation allowBlank="1" showInputMessage="1" showErrorMessage="1" prompt="Monto presupuestado para el producto" sqref="D28:D29 E29:F29 F28 H29" xr:uid="{70A1CF5E-D977-4231-A52C-A53D0F92EC07}"/>
    <dataValidation allowBlank="1" showInputMessage="1" showErrorMessage="1" prompt="Meta anual del indicador" sqref="C28:C29 E28" xr:uid="{E0E57DBF-F072-4DEE-9614-2CFC1626D50B}"/>
    <dataValidation allowBlank="1" showInputMessage="1" showErrorMessage="1" prompt="Nombre del indicador" sqref="B28:B29" xr:uid="{C7D9FDBE-9FDB-45B2-AC10-18FB9A14158E}"/>
    <dataValidation allowBlank="1" showInputMessage="1" showErrorMessage="1" prompt="Nombre de cada producto" sqref="A28:A29" xr:uid="{68C8B04C-3AA7-4CD2-80AA-03B9250755C2}"/>
    <dataValidation allowBlank="1" showInputMessage="1" showErrorMessage="1" prompt="¿En qué consiste el programa?" sqref="B19 B33:J33" xr:uid="{74103365-2094-46B8-86E3-ABEC725DDEA5}"/>
    <dataValidation allowBlank="1" showInputMessage="1" showErrorMessage="1" prompt="Presupuesto del programa" sqref="A25:C25 F25" xr:uid="{340F1EB5-2A86-4FE5-BAA9-FC699120C145}"/>
    <dataValidation allowBlank="1" showInputMessage="1" showErrorMessage="1" prompt="Oportunidades de mejora identificadas" sqref="A38:J39" xr:uid="{C168C9D9-A8E9-4914-93C7-23DC24891AE7}"/>
    <dataValidation allowBlank="1" showInputMessage="1" showErrorMessage="1" prompt="De existir desvío, explicar razones." sqref="B35:J35" xr:uid="{103B4E75-C7BA-450B-A765-EC8BC7C958E4}"/>
    <dataValidation allowBlank="1" showInputMessage="1" showErrorMessage="1" prompt="Nombre del producto" sqref="B32:J32" xr:uid="{5A739C06-FA61-41EC-BE3D-0FFB550ABB6B}"/>
    <dataValidation allowBlank="1" showInputMessage="1" showErrorMessage="1" prompt="¿A quién va dirigido el programa?, ¿qué característica tiene esta población que requiere ser beneficiada?" sqref="B20:J20" xr:uid="{FCA123DD-107E-4D13-B845-AFE87D64F802}"/>
    <dataValidation allowBlank="1" showInputMessage="1" prompt="Nombre del capítulo" sqref="B8:J10" xr:uid="{19515046-0D80-4D34-AD74-EE4F0F48E5C7}"/>
    <dataValidation allowBlank="1" sqref="A8" xr:uid="{41CEAD96-6072-40A6-9FFC-432607E150C3}"/>
    <dataValidation allowBlank="1" showInputMessage="1" showErrorMessage="1" prompt="1. Describir lo plasmado en el presupuesto_x000a_2. Describir lo alcanzado en términos financieros y de producción " sqref="B34:J34" xr:uid="{F1F09074-2734-44EB-9668-302F339245AA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scale="65" fitToWidth="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M45"/>
  <sheetViews>
    <sheetView showGridLines="0" zoomScale="80" zoomScaleNormal="80" workbookViewId="0">
      <selection activeCell="N34" sqref="N34"/>
    </sheetView>
  </sheetViews>
  <sheetFormatPr baseColWidth="10" defaultColWidth="11.42578125" defaultRowHeight="15" x14ac:dyDescent="0.25"/>
  <cols>
    <col min="1" max="1" width="23" style="5" customWidth="1"/>
    <col min="2" max="2" width="18.42578125" style="5" bestFit="1" customWidth="1"/>
    <col min="3" max="3" width="12.7109375" style="5" customWidth="1"/>
    <col min="4" max="4" width="15" style="5" customWidth="1"/>
    <col min="5" max="5" width="12.7109375" style="5" customWidth="1"/>
    <col min="6" max="6" width="14.28515625" style="5" customWidth="1"/>
    <col min="7" max="9" width="12.7109375" style="5" customWidth="1"/>
    <col min="10" max="10" width="17.85546875" style="5" customWidth="1"/>
    <col min="12" max="12" width="13.140625" customWidth="1"/>
    <col min="13" max="13" width="13.85546875" bestFit="1" customWidth="1"/>
  </cols>
  <sheetData>
    <row r="1" spans="1:10" ht="21.75" thickBot="1" x14ac:dyDescent="0.3">
      <c r="A1" s="18"/>
      <c r="B1" s="112" t="s">
        <v>0</v>
      </c>
      <c r="C1" s="113"/>
      <c r="D1" s="113"/>
      <c r="E1" s="113"/>
      <c r="F1" s="113"/>
      <c r="G1" s="113"/>
      <c r="H1" s="113"/>
      <c r="I1" s="113"/>
      <c r="J1" s="114"/>
    </row>
    <row r="2" spans="1:10" ht="21.75" thickBot="1" x14ac:dyDescent="0.3">
      <c r="A2" s="19"/>
      <c r="B2" s="115" t="s">
        <v>1</v>
      </c>
      <c r="C2" s="116"/>
      <c r="D2" s="115" t="s">
        <v>2</v>
      </c>
      <c r="E2" s="116"/>
      <c r="F2" s="116"/>
      <c r="G2" s="116"/>
      <c r="H2" s="117"/>
      <c r="I2" s="1" t="s">
        <v>3</v>
      </c>
      <c r="J2" s="2" t="s">
        <v>4</v>
      </c>
    </row>
    <row r="3" spans="1:10" ht="21.75" thickBot="1" x14ac:dyDescent="0.3">
      <c r="A3" s="20"/>
      <c r="B3" s="118" t="s">
        <v>5</v>
      </c>
      <c r="C3" s="119"/>
      <c r="D3" s="118"/>
      <c r="E3" s="119"/>
      <c r="F3" s="119"/>
      <c r="G3" s="119"/>
      <c r="H3" s="120"/>
      <c r="I3" s="24">
        <v>45575</v>
      </c>
      <c r="J3" s="25"/>
    </row>
    <row r="4" spans="1:10" x14ac:dyDescent="0.25">
      <c r="A4" s="108"/>
      <c r="B4" s="109"/>
      <c r="C4" s="109"/>
      <c r="D4" s="110"/>
      <c r="E4" s="110"/>
      <c r="F4" s="110"/>
      <c r="G4" s="110"/>
      <c r="H4" s="110"/>
      <c r="I4" s="109"/>
      <c r="J4" s="111"/>
    </row>
    <row r="5" spans="1:10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</row>
    <row r="6" spans="1:10" ht="15.75" x14ac:dyDescent="0.25">
      <c r="A6" s="69" t="s">
        <v>97</v>
      </c>
      <c r="B6" s="70"/>
      <c r="C6" s="70"/>
      <c r="D6" s="70"/>
      <c r="E6" s="70"/>
      <c r="F6" s="70"/>
      <c r="G6" s="70"/>
      <c r="H6" s="70"/>
      <c r="I6" s="70"/>
      <c r="J6" s="71"/>
    </row>
    <row r="7" spans="1:10" ht="15.75" x14ac:dyDescent="0.25">
      <c r="A7" s="72" t="s">
        <v>7</v>
      </c>
      <c r="B7" s="73"/>
      <c r="C7" s="73"/>
      <c r="D7" s="73"/>
      <c r="E7" s="73"/>
      <c r="F7" s="73"/>
      <c r="G7" s="73"/>
      <c r="H7" s="73"/>
      <c r="I7" s="73"/>
      <c r="J7" s="74"/>
    </row>
    <row r="8" spans="1:10" x14ac:dyDescent="0.25">
      <c r="A8" s="3" t="s">
        <v>8</v>
      </c>
      <c r="B8" s="100" t="s">
        <v>9</v>
      </c>
      <c r="C8" s="101"/>
      <c r="D8" s="101"/>
      <c r="E8" s="101"/>
      <c r="F8" s="101"/>
      <c r="G8" s="101"/>
      <c r="H8" s="101"/>
      <c r="I8" s="101"/>
      <c r="J8" s="102"/>
    </row>
    <row r="9" spans="1:10" ht="15" customHeight="1" x14ac:dyDescent="0.25">
      <c r="A9" s="21" t="s">
        <v>10</v>
      </c>
      <c r="B9" s="100" t="s">
        <v>11</v>
      </c>
      <c r="C9" s="101"/>
      <c r="D9" s="101"/>
      <c r="E9" s="101"/>
      <c r="F9" s="101"/>
      <c r="G9" s="101"/>
      <c r="H9" s="101"/>
      <c r="I9" s="101"/>
      <c r="J9" s="102"/>
    </row>
    <row r="10" spans="1:10" x14ac:dyDescent="0.25">
      <c r="A10" s="21" t="s">
        <v>12</v>
      </c>
      <c r="B10" s="100" t="s">
        <v>13</v>
      </c>
      <c r="C10" s="101"/>
      <c r="D10" s="101"/>
      <c r="E10" s="101"/>
      <c r="F10" s="101"/>
      <c r="G10" s="101"/>
      <c r="H10" s="101"/>
      <c r="I10" s="101"/>
      <c r="J10" s="102"/>
    </row>
    <row r="11" spans="1:10" ht="44.25" customHeight="1" x14ac:dyDescent="0.25">
      <c r="A11" s="3" t="s">
        <v>14</v>
      </c>
      <c r="B11" s="125" t="s">
        <v>111</v>
      </c>
      <c r="C11" s="126"/>
      <c r="D11" s="126"/>
      <c r="E11" s="126"/>
      <c r="F11" s="126"/>
      <c r="G11" s="126"/>
      <c r="H11" s="126"/>
      <c r="I11" s="126"/>
      <c r="J11" s="127"/>
    </row>
    <row r="12" spans="1:10" ht="49.5" customHeight="1" x14ac:dyDescent="0.25">
      <c r="A12" s="3" t="s">
        <v>16</v>
      </c>
      <c r="B12" s="125" t="s">
        <v>96</v>
      </c>
      <c r="C12" s="126"/>
      <c r="D12" s="126"/>
      <c r="E12" s="126"/>
      <c r="F12" s="126"/>
      <c r="G12" s="126"/>
      <c r="H12" s="126"/>
      <c r="I12" s="126"/>
      <c r="J12" s="127"/>
    </row>
    <row r="13" spans="1:10" ht="15.75" x14ac:dyDescent="0.25">
      <c r="A13" s="69" t="s">
        <v>17</v>
      </c>
      <c r="B13" s="70"/>
      <c r="C13" s="70"/>
      <c r="D13" s="70"/>
      <c r="E13" s="70"/>
      <c r="F13" s="70"/>
      <c r="G13" s="70"/>
      <c r="H13" s="70"/>
      <c r="I13" s="70"/>
      <c r="J13" s="71"/>
    </row>
    <row r="14" spans="1:10" ht="27.75" customHeight="1" x14ac:dyDescent="0.25">
      <c r="A14" s="3" t="s">
        <v>18</v>
      </c>
      <c r="B14" s="22">
        <v>3</v>
      </c>
      <c r="C14" s="96" t="str">
        <f>IFERROR(VLOOKUP(B14,'[1]Validacion datos'!A2:B5,2,FALSE),"")</f>
        <v>DESARROLLO PRODUCTIVO</v>
      </c>
      <c r="D14" s="96"/>
      <c r="E14" s="96"/>
      <c r="F14" s="96"/>
      <c r="G14" s="96"/>
      <c r="H14" s="96"/>
      <c r="I14" s="96"/>
      <c r="J14" s="96"/>
    </row>
    <row r="15" spans="1:10" ht="26.25" customHeight="1" x14ac:dyDescent="0.25">
      <c r="A15" s="3" t="s">
        <v>19</v>
      </c>
      <c r="B15" s="6">
        <v>3.5</v>
      </c>
      <c r="C15" s="96" t="str">
        <f>IFERROR(VLOOKUP(B15,'[1]Validacion datos'!A8:B26,2,FALSE),"")</f>
        <v>Estructura productiva sectorial y territorialmente adecuada, integrada competitivamente a la economía global y que aprovecha las oportunidades del mercado local.</v>
      </c>
      <c r="D15" s="96"/>
      <c r="E15" s="96"/>
      <c r="F15" s="96"/>
      <c r="G15" s="96"/>
      <c r="H15" s="96"/>
      <c r="I15" s="96"/>
      <c r="J15" s="96"/>
    </row>
    <row r="16" spans="1:10" ht="24.6" customHeight="1" x14ac:dyDescent="0.25">
      <c r="A16" s="3" t="s">
        <v>20</v>
      </c>
      <c r="B16" s="6" t="s">
        <v>21</v>
      </c>
      <c r="C16" s="96" t="str">
        <f>IFERROR(VLOOKUP(B16,'[1]Validacion datos'!D8:E64,2,FALSE),"")</f>
        <v>Consolidar un entorno adecuado que incentive la inversión para el desarrollo sostenible del sector minero</v>
      </c>
      <c r="D16" s="96"/>
      <c r="E16" s="96"/>
      <c r="F16" s="96"/>
      <c r="G16" s="96"/>
      <c r="H16" s="96"/>
      <c r="I16" s="96"/>
      <c r="J16" s="96"/>
    </row>
    <row r="17" spans="1:13" ht="15.75" x14ac:dyDescent="0.25">
      <c r="A17" s="69" t="s">
        <v>22</v>
      </c>
      <c r="B17" s="70"/>
      <c r="C17" s="70"/>
      <c r="D17" s="70"/>
      <c r="E17" s="70"/>
      <c r="F17" s="70"/>
      <c r="G17" s="70"/>
      <c r="H17" s="70"/>
      <c r="I17" s="70"/>
      <c r="J17" s="71"/>
    </row>
    <row r="18" spans="1:13" ht="29.25" customHeight="1" x14ac:dyDescent="0.25">
      <c r="A18" s="3" t="s">
        <v>23</v>
      </c>
      <c r="B18" s="135" t="s">
        <v>24</v>
      </c>
      <c r="C18" s="135"/>
      <c r="D18" s="135"/>
      <c r="E18" s="135"/>
      <c r="F18" s="135"/>
      <c r="G18" s="135"/>
      <c r="H18" s="135"/>
      <c r="I18" s="135"/>
      <c r="J18" s="136"/>
    </row>
    <row r="19" spans="1:13" ht="33" customHeight="1" x14ac:dyDescent="0.25">
      <c r="A19" s="8" t="s">
        <v>25</v>
      </c>
      <c r="B19" s="78" t="s">
        <v>112</v>
      </c>
      <c r="C19" s="78"/>
      <c r="D19" s="78"/>
      <c r="E19" s="78"/>
      <c r="F19" s="78"/>
      <c r="G19" s="78"/>
      <c r="H19" s="78"/>
      <c r="I19" s="78"/>
      <c r="J19" s="79"/>
    </row>
    <row r="20" spans="1:13" ht="34.5" customHeight="1" x14ac:dyDescent="0.25">
      <c r="A20" s="8" t="s">
        <v>26</v>
      </c>
      <c r="B20" s="78" t="s">
        <v>78</v>
      </c>
      <c r="C20" s="78"/>
      <c r="D20" s="78"/>
      <c r="E20" s="78"/>
      <c r="F20" s="78"/>
      <c r="G20" s="78"/>
      <c r="H20" s="78"/>
      <c r="I20" s="78"/>
      <c r="J20" s="79"/>
    </row>
    <row r="21" spans="1:13" ht="60" customHeight="1" x14ac:dyDescent="0.25">
      <c r="A21" s="8" t="s">
        <v>27</v>
      </c>
      <c r="B21" s="80" t="s">
        <v>113</v>
      </c>
      <c r="C21" s="80"/>
      <c r="D21" s="80"/>
      <c r="E21" s="80"/>
      <c r="F21" s="80"/>
      <c r="G21" s="80"/>
      <c r="H21" s="80"/>
      <c r="I21" s="80"/>
      <c r="J21" s="81"/>
    </row>
    <row r="22" spans="1:13" ht="15.75" x14ac:dyDescent="0.25">
      <c r="A22" s="69" t="s">
        <v>28</v>
      </c>
      <c r="B22" s="70"/>
      <c r="C22" s="70"/>
      <c r="D22" s="70"/>
      <c r="E22" s="70"/>
      <c r="F22" s="70"/>
      <c r="G22" s="70"/>
      <c r="H22" s="70"/>
      <c r="I22" s="70"/>
      <c r="J22" s="71"/>
    </row>
    <row r="23" spans="1:13" ht="15.75" x14ac:dyDescent="0.25">
      <c r="A23" s="72" t="s">
        <v>29</v>
      </c>
      <c r="B23" s="73"/>
      <c r="C23" s="73"/>
      <c r="D23" s="73"/>
      <c r="E23" s="73"/>
      <c r="F23" s="73"/>
      <c r="G23" s="73"/>
      <c r="H23" s="73"/>
      <c r="I23" s="73"/>
      <c r="J23" s="74"/>
    </row>
    <row r="24" spans="1:13" ht="15" customHeight="1" x14ac:dyDescent="0.25">
      <c r="A24" s="91" t="s">
        <v>30</v>
      </c>
      <c r="B24" s="92"/>
      <c r="C24" s="93" t="s">
        <v>31</v>
      </c>
      <c r="D24" s="94"/>
      <c r="E24" s="94"/>
      <c r="F24" s="94" t="s">
        <v>32</v>
      </c>
      <c r="G24" s="94"/>
      <c r="H24" s="92"/>
      <c r="I24" s="93" t="s">
        <v>33</v>
      </c>
      <c r="J24" s="95"/>
    </row>
    <row r="25" spans="1:13" x14ac:dyDescent="0.25">
      <c r="A25" s="84">
        <v>55391300</v>
      </c>
      <c r="B25" s="85"/>
      <c r="C25" s="86">
        <v>60833940</v>
      </c>
      <c r="D25" s="87"/>
      <c r="E25" s="88"/>
      <c r="F25" s="86">
        <v>44180870.469999999</v>
      </c>
      <c r="G25" s="87"/>
      <c r="H25" s="88"/>
      <c r="I25" s="123">
        <f>+F25/C25</f>
        <v>0.72625364179929819</v>
      </c>
      <c r="J25" s="124"/>
    </row>
    <row r="26" spans="1:13" ht="15.75" x14ac:dyDescent="0.25">
      <c r="A26" s="72" t="s">
        <v>34</v>
      </c>
      <c r="B26" s="73"/>
      <c r="C26" s="73"/>
      <c r="D26" s="73"/>
      <c r="E26" s="73"/>
      <c r="F26" s="73"/>
      <c r="G26" s="73"/>
      <c r="H26" s="73"/>
      <c r="I26" s="73"/>
      <c r="J26" s="74"/>
    </row>
    <row r="27" spans="1:13" x14ac:dyDescent="0.25">
      <c r="A27" s="4"/>
      <c r="B27"/>
      <c r="C27" s="75" t="s">
        <v>35</v>
      </c>
      <c r="D27" s="76"/>
      <c r="E27" s="75" t="s">
        <v>36</v>
      </c>
      <c r="F27" s="76"/>
      <c r="G27" s="75" t="s">
        <v>37</v>
      </c>
      <c r="H27" s="75"/>
      <c r="I27" s="75" t="s">
        <v>38</v>
      </c>
      <c r="J27" s="77"/>
    </row>
    <row r="28" spans="1:13" ht="38.25" x14ac:dyDescent="0.25">
      <c r="A28" s="9" t="s">
        <v>39</v>
      </c>
      <c r="B28" s="10" t="s">
        <v>40</v>
      </c>
      <c r="C28" s="10" t="s">
        <v>41</v>
      </c>
      <c r="D28" s="10" t="s">
        <v>42</v>
      </c>
      <c r="E28" s="10" t="s">
        <v>43</v>
      </c>
      <c r="F28" s="10" t="s">
        <v>44</v>
      </c>
      <c r="G28" s="10" t="s">
        <v>45</v>
      </c>
      <c r="H28" s="10" t="s">
        <v>46</v>
      </c>
      <c r="I28" s="10" t="s">
        <v>47</v>
      </c>
      <c r="J28" s="11" t="s">
        <v>48</v>
      </c>
    </row>
    <row r="29" spans="1:13" ht="67.5" customHeight="1" x14ac:dyDescent="0.25">
      <c r="A29" s="27" t="s">
        <v>114</v>
      </c>
      <c r="B29" s="28" t="s">
        <v>49</v>
      </c>
      <c r="C29" s="12">
        <v>4</v>
      </c>
      <c r="D29" s="29">
        <v>60833940</v>
      </c>
      <c r="E29" s="43">
        <v>1</v>
      </c>
      <c r="F29" s="29">
        <v>14566860</v>
      </c>
      <c r="G29" s="44">
        <v>1</v>
      </c>
      <c r="H29" s="29">
        <v>15991636</v>
      </c>
      <c r="I29" s="15">
        <f>+Tabla1[[#This Row],[Física 
(E)]]/Tabla1[[#This Row],[Física
(C)]]</f>
        <v>1</v>
      </c>
      <c r="J29" s="31">
        <f>+Tabla1[[#This Row],[Financiera 
 (F)]]/Tabla1[[#This Row],[Financiera
(D)]]</f>
        <v>1.0978094112252057</v>
      </c>
    </row>
    <row r="30" spans="1:13" ht="15.75" x14ac:dyDescent="0.25">
      <c r="A30" s="69" t="s">
        <v>50</v>
      </c>
      <c r="B30" s="70"/>
      <c r="C30" s="70"/>
      <c r="D30" s="70"/>
      <c r="E30" s="70"/>
      <c r="F30" s="70"/>
      <c r="G30" s="70"/>
      <c r="H30" s="70"/>
      <c r="I30" s="70"/>
      <c r="J30" s="71"/>
      <c r="M30" s="56"/>
    </row>
    <row r="31" spans="1:13" ht="15.75" x14ac:dyDescent="0.25">
      <c r="A31" s="72" t="s">
        <v>51</v>
      </c>
      <c r="B31" s="73"/>
      <c r="C31" s="73"/>
      <c r="D31" s="73"/>
      <c r="E31" s="73"/>
      <c r="F31" s="73"/>
      <c r="G31" s="73"/>
      <c r="H31" s="73"/>
      <c r="I31" s="73"/>
      <c r="J31" s="74"/>
    </row>
    <row r="32" spans="1:13" ht="30" customHeight="1" x14ac:dyDescent="0.25">
      <c r="A32" s="17" t="s">
        <v>52</v>
      </c>
      <c r="B32" s="80" t="s">
        <v>115</v>
      </c>
      <c r="C32" s="80"/>
      <c r="D32" s="80"/>
      <c r="E32" s="80"/>
      <c r="F32" s="80"/>
      <c r="G32" s="80"/>
      <c r="H32" s="80"/>
      <c r="I32" s="80"/>
      <c r="J32" s="81"/>
      <c r="M32" s="56"/>
    </row>
    <row r="33" spans="1:13" ht="30" customHeight="1" x14ac:dyDescent="0.25">
      <c r="A33" s="17" t="s">
        <v>53</v>
      </c>
      <c r="B33" s="78" t="s">
        <v>112</v>
      </c>
      <c r="C33" s="78"/>
      <c r="D33" s="78"/>
      <c r="E33" s="78"/>
      <c r="F33" s="78"/>
      <c r="G33" s="78"/>
      <c r="H33" s="78"/>
      <c r="I33" s="78"/>
      <c r="J33" s="79"/>
      <c r="M33" s="56"/>
    </row>
    <row r="34" spans="1:13" ht="21.95" customHeight="1" x14ac:dyDescent="0.25">
      <c r="A34" s="17" t="s">
        <v>54</v>
      </c>
      <c r="B34" s="82" t="s">
        <v>128</v>
      </c>
      <c r="C34" s="82"/>
      <c r="D34" s="82"/>
      <c r="E34" s="82"/>
      <c r="F34" s="82"/>
      <c r="G34" s="82"/>
      <c r="H34" s="82"/>
      <c r="I34" s="82"/>
      <c r="J34" s="83"/>
    </row>
    <row r="35" spans="1:13" ht="72" customHeight="1" x14ac:dyDescent="0.25">
      <c r="A35" s="17" t="s">
        <v>55</v>
      </c>
      <c r="B35" s="82" t="s">
        <v>129</v>
      </c>
      <c r="C35" s="82"/>
      <c r="D35" s="82"/>
      <c r="E35" s="82"/>
      <c r="F35" s="82"/>
      <c r="G35" s="82"/>
      <c r="H35" s="82"/>
      <c r="I35" s="82"/>
      <c r="J35" s="83"/>
    </row>
    <row r="36" spans="1:13" ht="15.75" x14ac:dyDescent="0.25">
      <c r="A36" s="69" t="s">
        <v>56</v>
      </c>
      <c r="B36" s="70"/>
      <c r="C36" s="70"/>
      <c r="D36" s="70"/>
      <c r="E36" s="70"/>
      <c r="F36" s="70"/>
      <c r="G36" s="70"/>
      <c r="H36" s="70"/>
      <c r="I36" s="70"/>
      <c r="J36" s="71"/>
    </row>
    <row r="37" spans="1:13" ht="15.75" x14ac:dyDescent="0.25">
      <c r="A37" s="62" t="s">
        <v>57</v>
      </c>
      <c r="B37" s="63"/>
      <c r="C37" s="63"/>
      <c r="D37" s="63"/>
      <c r="E37" s="63"/>
      <c r="F37" s="63"/>
      <c r="G37" s="63"/>
      <c r="H37" s="63"/>
      <c r="I37" s="63"/>
      <c r="J37" s="64"/>
    </row>
    <row r="38" spans="1:13" ht="27.75" customHeight="1" x14ac:dyDescent="0.25">
      <c r="A38" s="65" t="s">
        <v>138</v>
      </c>
      <c r="B38" s="66"/>
      <c r="C38" s="66"/>
      <c r="D38" s="66"/>
      <c r="E38" s="66"/>
      <c r="F38" s="66"/>
      <c r="G38" s="66"/>
      <c r="H38" s="66"/>
      <c r="I38" s="66"/>
      <c r="J38" s="67"/>
    </row>
    <row r="39" spans="1:13" ht="12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3" ht="21" customHeight="1" x14ac:dyDescent="0.25">
      <c r="A40" s="68" t="s">
        <v>58</v>
      </c>
      <c r="B40" s="68"/>
      <c r="C40" s="68"/>
      <c r="D40" s="68"/>
      <c r="E40" s="68"/>
      <c r="F40" s="68"/>
      <c r="G40" s="68"/>
      <c r="H40" s="68"/>
      <c r="I40" s="68"/>
      <c r="J40" s="68"/>
    </row>
    <row r="41" spans="1:13" ht="24" customHeight="1" x14ac:dyDescent="0.25">
      <c r="B41" s="40"/>
    </row>
    <row r="42" spans="1:13" x14ac:dyDescent="0.25">
      <c r="A42" s="26" t="s">
        <v>59</v>
      </c>
      <c r="B42" s="46">
        <f>+A25</f>
        <v>55391300</v>
      </c>
      <c r="D42" s="36"/>
      <c r="E42" s="36"/>
      <c r="F42" s="36"/>
      <c r="H42" s="36"/>
      <c r="I42" s="36"/>
      <c r="J42" s="36"/>
    </row>
    <row r="43" spans="1:13" x14ac:dyDescent="0.25">
      <c r="A43" s="26" t="s">
        <v>60</v>
      </c>
      <c r="B43" s="46">
        <f>+C25</f>
        <v>60833940</v>
      </c>
      <c r="D43" s="35"/>
      <c r="E43" s="35" t="s">
        <v>105</v>
      </c>
      <c r="F43" s="35"/>
      <c r="H43" s="35"/>
      <c r="I43" s="35" t="s">
        <v>119</v>
      </c>
      <c r="J43" s="35"/>
    </row>
    <row r="44" spans="1:13" x14ac:dyDescent="0.25">
      <c r="A44" s="26" t="s">
        <v>61</v>
      </c>
      <c r="B44" s="46">
        <v>87454755.790000007</v>
      </c>
      <c r="D44" s="34"/>
      <c r="E44" s="34" t="s">
        <v>118</v>
      </c>
      <c r="F44" s="34"/>
      <c r="H44" s="34"/>
      <c r="I44" s="34" t="s">
        <v>120</v>
      </c>
      <c r="J44" s="34"/>
    </row>
    <row r="45" spans="1:13" x14ac:dyDescent="0.25">
      <c r="B45" s="40"/>
    </row>
  </sheetData>
  <mergeCells count="48">
    <mergeCell ref="B8:J8"/>
    <mergeCell ref="B11:J11"/>
    <mergeCell ref="B12:J12"/>
    <mergeCell ref="A13:J13"/>
    <mergeCell ref="C14:J14"/>
    <mergeCell ref="B9:J9"/>
    <mergeCell ref="B10:J10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35:J35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31:J31"/>
    <mergeCell ref="C24:E24"/>
    <mergeCell ref="F24:H24"/>
    <mergeCell ref="B32:J32"/>
    <mergeCell ref="B33:J33"/>
    <mergeCell ref="B34:J34"/>
    <mergeCell ref="C15:J15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22:J22"/>
    <mergeCell ref="A23:J23"/>
    <mergeCell ref="A24:B24"/>
    <mergeCell ref="I24:J24"/>
  </mergeCells>
  <phoneticPr fontId="22" type="noConversion"/>
  <dataValidations count="15">
    <dataValidation allowBlank="1" showInputMessage="1" showErrorMessage="1" prompt="Monto ejecutado en el trimestre" sqref="H28" xr:uid="{00000000-0002-0000-0000-000000000000}"/>
    <dataValidation allowBlank="1" showInputMessage="1" showErrorMessage="1" prompt="Meta alcanzada en el trimestre" sqref="G28:G29 H29" xr:uid="{00000000-0002-0000-0000-000001000000}"/>
    <dataValidation allowBlank="1" showInputMessage="1" showErrorMessage="1" prompt="Monto presupuestado para el producto" sqref="D28:D29 E29:F29 F28" xr:uid="{00000000-0002-0000-0000-000002000000}"/>
    <dataValidation allowBlank="1" showInputMessage="1" showErrorMessage="1" prompt="Meta anual del indicador" sqref="C28:C29 E28" xr:uid="{00000000-0002-0000-0000-000003000000}"/>
    <dataValidation allowBlank="1" showInputMessage="1" showErrorMessage="1" prompt="Nombre del indicador" sqref="B28:B29" xr:uid="{00000000-0002-0000-0000-000004000000}"/>
    <dataValidation allowBlank="1" showInputMessage="1" showErrorMessage="1" prompt="Nombre de cada producto" sqref="A28:A29" xr:uid="{00000000-0002-0000-0000-000005000000}"/>
    <dataValidation allowBlank="1" showInputMessage="1" showErrorMessage="1" prompt="¿En qué consiste el programa?" sqref="B33:J33 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8:J39" xr:uid="{00000000-0002-0000-0000-000008000000}"/>
    <dataValidation allowBlank="1" showInputMessage="1" showErrorMessage="1" prompt="De existir desvío, explicar razones." sqref="B35:J35" xr:uid="{8D1D0A39-D42E-4BED-B8F6-DB8FDDD1A38B}"/>
    <dataValidation allowBlank="1" showInputMessage="1" showErrorMessage="1" prompt="1. Describir lo plasmado en el presupuesto_x000a_2. Describir lo alcanzado en términos financieros y de producción " sqref="B34:J34" xr:uid="{C3389A59-92D5-40BD-AD1C-F87285D27AFA}"/>
    <dataValidation allowBlank="1" showInputMessage="1" showErrorMessage="1" prompt="Nombre del producto" sqref="B32:J32" xr:uid="{00000000-0002-0000-0000-00000B000000}"/>
    <dataValidation allowBlank="1" showInputMessage="1" showErrorMessage="1" prompt="¿A quién va dirigido el programa?, ¿qué característica tiene esta población que requiere ser beneficiada?" sqref="B20:J20" xr:uid="{00000000-0002-0000-0000-00000C000000}"/>
    <dataValidation allowBlank="1" showInputMessage="1" prompt="Nombre del capítulo" sqref="B8:J10" xr:uid="{00000000-0002-0000-0000-00000D000000}"/>
    <dataValidation allowBlank="1" sqref="A8" xr:uid="{00000000-0002-0000-0000-00000E00000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scale="65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  <pageSetUpPr fitToPage="1"/>
  </sheetPr>
  <dimension ref="A1:P45"/>
  <sheetViews>
    <sheetView showGridLines="0" zoomScaleNormal="100" workbookViewId="0">
      <selection activeCell="L38" sqref="L38"/>
    </sheetView>
  </sheetViews>
  <sheetFormatPr baseColWidth="10" defaultColWidth="11.42578125" defaultRowHeight="15" x14ac:dyDescent="0.25"/>
  <cols>
    <col min="1" max="1" width="23" style="5" customWidth="1"/>
    <col min="2" max="2" width="20.140625" style="5" bestFit="1" customWidth="1"/>
    <col min="3" max="10" width="12.7109375" style="5" customWidth="1"/>
    <col min="14" max="14" width="13.7109375" bestFit="1" customWidth="1"/>
  </cols>
  <sheetData>
    <row r="1" spans="1:10" ht="21.75" thickBot="1" x14ac:dyDescent="0.3">
      <c r="A1" s="18"/>
      <c r="B1" s="112" t="s">
        <v>0</v>
      </c>
      <c r="C1" s="113"/>
      <c r="D1" s="113"/>
      <c r="E1" s="113"/>
      <c r="F1" s="113"/>
      <c r="G1" s="113"/>
      <c r="H1" s="113"/>
      <c r="I1" s="113"/>
      <c r="J1" s="114"/>
    </row>
    <row r="2" spans="1:10" ht="42" customHeight="1" thickBot="1" x14ac:dyDescent="0.3">
      <c r="A2" s="19"/>
      <c r="B2" s="115" t="s">
        <v>1</v>
      </c>
      <c r="C2" s="116"/>
      <c r="D2" s="115" t="s">
        <v>2</v>
      </c>
      <c r="E2" s="116"/>
      <c r="F2" s="116"/>
      <c r="G2" s="116"/>
      <c r="H2" s="117"/>
      <c r="I2" s="1" t="s">
        <v>3</v>
      </c>
      <c r="J2" s="2" t="s">
        <v>4</v>
      </c>
    </row>
    <row r="3" spans="1:10" ht="21.75" thickBot="1" x14ac:dyDescent="0.3">
      <c r="A3" s="20"/>
      <c r="B3" s="118" t="s">
        <v>5</v>
      </c>
      <c r="C3" s="119"/>
      <c r="D3" s="118"/>
      <c r="E3" s="119"/>
      <c r="F3" s="119"/>
      <c r="G3" s="119"/>
      <c r="H3" s="120"/>
      <c r="I3" s="24">
        <v>45575</v>
      </c>
      <c r="J3" s="25"/>
    </row>
    <row r="4" spans="1:10" x14ac:dyDescent="0.25">
      <c r="A4" s="108"/>
      <c r="B4" s="109"/>
      <c r="C4" s="109"/>
      <c r="D4" s="110"/>
      <c r="E4" s="110"/>
      <c r="F4" s="110"/>
      <c r="G4" s="110"/>
      <c r="H4" s="110"/>
      <c r="I4" s="109"/>
      <c r="J4" s="111"/>
    </row>
    <row r="5" spans="1:10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</row>
    <row r="6" spans="1:10" ht="15.75" x14ac:dyDescent="0.25">
      <c r="A6" s="69" t="s">
        <v>97</v>
      </c>
      <c r="B6" s="70"/>
      <c r="C6" s="70"/>
      <c r="D6" s="70"/>
      <c r="E6" s="70"/>
      <c r="F6" s="70"/>
      <c r="G6" s="70"/>
      <c r="H6" s="70"/>
      <c r="I6" s="70"/>
      <c r="J6" s="71"/>
    </row>
    <row r="7" spans="1:10" ht="15.75" x14ac:dyDescent="0.25">
      <c r="A7" s="72" t="s">
        <v>7</v>
      </c>
      <c r="B7" s="73"/>
      <c r="C7" s="73"/>
      <c r="D7" s="73"/>
      <c r="E7" s="73"/>
      <c r="F7" s="73"/>
      <c r="G7" s="73"/>
      <c r="H7" s="73"/>
      <c r="I7" s="73"/>
      <c r="J7" s="74"/>
    </row>
    <row r="8" spans="1:10" x14ac:dyDescent="0.25">
      <c r="A8" s="3" t="s">
        <v>8</v>
      </c>
      <c r="B8" s="100" t="s">
        <v>9</v>
      </c>
      <c r="C8" s="101"/>
      <c r="D8" s="101"/>
      <c r="E8" s="101"/>
      <c r="F8" s="101"/>
      <c r="G8" s="101"/>
      <c r="H8" s="101"/>
      <c r="I8" s="101"/>
      <c r="J8" s="102"/>
    </row>
    <row r="9" spans="1:10" ht="15" customHeight="1" x14ac:dyDescent="0.25">
      <c r="A9" s="21" t="s">
        <v>10</v>
      </c>
      <c r="B9" s="100" t="s">
        <v>11</v>
      </c>
      <c r="C9" s="101"/>
      <c r="D9" s="101"/>
      <c r="E9" s="101"/>
      <c r="F9" s="101"/>
      <c r="G9" s="101"/>
      <c r="H9" s="101"/>
      <c r="I9" s="101"/>
      <c r="J9" s="102"/>
    </row>
    <row r="10" spans="1:10" x14ac:dyDescent="0.25">
      <c r="A10" s="21" t="s">
        <v>12</v>
      </c>
      <c r="B10" s="100" t="s">
        <v>13</v>
      </c>
      <c r="C10" s="101"/>
      <c r="D10" s="101"/>
      <c r="E10" s="101"/>
      <c r="F10" s="101"/>
      <c r="G10" s="101"/>
      <c r="H10" s="101"/>
      <c r="I10" s="101"/>
      <c r="J10" s="102"/>
    </row>
    <row r="11" spans="1:10" ht="44.25" customHeight="1" x14ac:dyDescent="0.25">
      <c r="A11" s="3" t="s">
        <v>14</v>
      </c>
      <c r="B11" s="78" t="s">
        <v>98</v>
      </c>
      <c r="C11" s="103"/>
      <c r="D11" s="103"/>
      <c r="E11" s="103"/>
      <c r="F11" s="103"/>
      <c r="G11" s="103"/>
      <c r="H11" s="103"/>
      <c r="I11" s="103"/>
      <c r="J11" s="104"/>
    </row>
    <row r="12" spans="1:10" ht="49.5" customHeight="1" x14ac:dyDescent="0.25">
      <c r="A12" s="3" t="s">
        <v>16</v>
      </c>
      <c r="B12" s="125" t="s">
        <v>96</v>
      </c>
      <c r="C12" s="126"/>
      <c r="D12" s="126"/>
      <c r="E12" s="126"/>
      <c r="F12" s="126"/>
      <c r="G12" s="126"/>
      <c r="H12" s="126"/>
      <c r="I12" s="126"/>
      <c r="J12" s="127"/>
    </row>
    <row r="13" spans="1:10" ht="15.75" x14ac:dyDescent="0.25">
      <c r="A13" s="69" t="s">
        <v>17</v>
      </c>
      <c r="B13" s="70"/>
      <c r="C13" s="70"/>
      <c r="D13" s="70"/>
      <c r="E13" s="70"/>
      <c r="F13" s="70"/>
      <c r="G13" s="70"/>
      <c r="H13" s="70"/>
      <c r="I13" s="70"/>
      <c r="J13" s="71"/>
    </row>
    <row r="14" spans="1:10" ht="27.75" customHeight="1" x14ac:dyDescent="0.25">
      <c r="A14" s="3" t="s">
        <v>18</v>
      </c>
      <c r="B14" s="22">
        <v>3</v>
      </c>
      <c r="C14" s="96" t="str">
        <f>IFERROR(VLOOKUP(B14,'[1]Validacion datos'!A2:B5,2,FALSE),"")</f>
        <v>DESARROLLO PRODUCTIVO</v>
      </c>
      <c r="D14" s="96"/>
      <c r="E14" s="96"/>
      <c r="F14" s="96"/>
      <c r="G14" s="96"/>
      <c r="H14" s="96"/>
      <c r="I14" s="96"/>
      <c r="J14" s="96"/>
    </row>
    <row r="15" spans="1:10" ht="26.25" customHeight="1" x14ac:dyDescent="0.25">
      <c r="A15" s="3" t="s">
        <v>19</v>
      </c>
      <c r="B15" s="6">
        <v>3.2</v>
      </c>
      <c r="C15" s="96" t="str">
        <f>IFERROR(VLOOKUP(B15,'[1]Validacion datos'!A8:B26,2,FALSE),"")</f>
        <v>Energía confiable y ambientalmente sostenible</v>
      </c>
      <c r="D15" s="96"/>
      <c r="E15" s="96"/>
      <c r="F15" s="96"/>
      <c r="G15" s="96"/>
      <c r="H15" s="96"/>
      <c r="I15" s="96"/>
      <c r="J15" s="96"/>
    </row>
    <row r="16" spans="1:10" ht="36" customHeight="1" x14ac:dyDescent="0.25">
      <c r="A16" s="3" t="s">
        <v>20</v>
      </c>
      <c r="B16" s="6" t="s">
        <v>62</v>
      </c>
      <c r="C16" s="96" t="s">
        <v>63</v>
      </c>
      <c r="D16" s="96"/>
      <c r="E16" s="96"/>
      <c r="F16" s="96"/>
      <c r="G16" s="96"/>
      <c r="H16" s="96"/>
      <c r="I16" s="96"/>
      <c r="J16" s="96"/>
    </row>
    <row r="17" spans="1:16" ht="15.75" x14ac:dyDescent="0.25">
      <c r="A17" s="69" t="s">
        <v>22</v>
      </c>
      <c r="B17" s="70"/>
      <c r="C17" s="70"/>
      <c r="D17" s="70"/>
      <c r="E17" s="70"/>
      <c r="F17" s="70"/>
      <c r="G17" s="70"/>
      <c r="H17" s="70"/>
      <c r="I17" s="70"/>
      <c r="J17" s="71"/>
    </row>
    <row r="18" spans="1:16" ht="29.25" customHeight="1" x14ac:dyDescent="0.25">
      <c r="A18" s="3" t="s">
        <v>23</v>
      </c>
      <c r="B18" s="78" t="s">
        <v>64</v>
      </c>
      <c r="C18" s="78"/>
      <c r="D18" s="78"/>
      <c r="E18" s="78"/>
      <c r="F18" s="78"/>
      <c r="G18" s="78"/>
      <c r="H18" s="78"/>
      <c r="I18" s="78"/>
      <c r="J18" s="79"/>
    </row>
    <row r="19" spans="1:16" ht="33" customHeight="1" x14ac:dyDescent="0.25">
      <c r="A19" s="8" t="s">
        <v>25</v>
      </c>
      <c r="B19" s="78" t="s">
        <v>65</v>
      </c>
      <c r="C19" s="78"/>
      <c r="D19" s="78"/>
      <c r="E19" s="78"/>
      <c r="F19" s="78"/>
      <c r="G19" s="78"/>
      <c r="H19" s="78"/>
      <c r="I19" s="78"/>
      <c r="J19" s="79"/>
    </row>
    <row r="20" spans="1:16" ht="34.5" customHeight="1" x14ac:dyDescent="0.25">
      <c r="A20" s="8" t="s">
        <v>26</v>
      </c>
      <c r="B20" s="78" t="s">
        <v>78</v>
      </c>
      <c r="C20" s="78"/>
      <c r="D20" s="78"/>
      <c r="E20" s="78"/>
      <c r="F20" s="78"/>
      <c r="G20" s="78"/>
      <c r="H20" s="78"/>
      <c r="I20" s="78"/>
      <c r="J20" s="79"/>
    </row>
    <row r="21" spans="1:16" ht="74.25" customHeight="1" x14ac:dyDescent="0.25">
      <c r="A21" s="8" t="s">
        <v>27</v>
      </c>
      <c r="B21" s="78" t="s">
        <v>116</v>
      </c>
      <c r="C21" s="78"/>
      <c r="D21" s="78"/>
      <c r="E21" s="78"/>
      <c r="F21" s="78"/>
      <c r="G21" s="78"/>
      <c r="H21" s="78"/>
      <c r="I21" s="78"/>
      <c r="J21" s="79"/>
    </row>
    <row r="22" spans="1:16" ht="15.75" x14ac:dyDescent="0.25">
      <c r="A22" s="69" t="s">
        <v>28</v>
      </c>
      <c r="B22" s="70"/>
      <c r="C22" s="70"/>
      <c r="D22" s="70"/>
      <c r="E22" s="70"/>
      <c r="F22" s="70"/>
      <c r="G22" s="70"/>
      <c r="H22" s="70"/>
      <c r="I22" s="70"/>
      <c r="J22" s="71"/>
    </row>
    <row r="23" spans="1:16" ht="15.75" x14ac:dyDescent="0.25">
      <c r="A23" s="72" t="s">
        <v>29</v>
      </c>
      <c r="B23" s="73"/>
      <c r="C23" s="73"/>
      <c r="D23" s="73"/>
      <c r="E23" s="73"/>
      <c r="F23" s="73"/>
      <c r="G23" s="73"/>
      <c r="H23" s="73"/>
      <c r="I23" s="73"/>
      <c r="J23" s="74"/>
    </row>
    <row r="24" spans="1:16" ht="31.5" customHeight="1" x14ac:dyDescent="0.25">
      <c r="A24" s="91" t="s">
        <v>30</v>
      </c>
      <c r="B24" s="92"/>
      <c r="C24" s="93" t="s">
        <v>31</v>
      </c>
      <c r="D24" s="94"/>
      <c r="E24" s="94"/>
      <c r="F24" s="94" t="s">
        <v>32</v>
      </c>
      <c r="G24" s="94"/>
      <c r="H24" s="92"/>
      <c r="I24" s="93" t="s">
        <v>33</v>
      </c>
      <c r="J24" s="95"/>
    </row>
    <row r="25" spans="1:16" ht="15" customHeight="1" x14ac:dyDescent="0.25">
      <c r="A25" s="84">
        <v>220144686</v>
      </c>
      <c r="B25" s="85"/>
      <c r="C25" s="86">
        <v>266043827</v>
      </c>
      <c r="D25" s="87"/>
      <c r="E25" s="88"/>
      <c r="F25" s="86">
        <v>194584230.28999999</v>
      </c>
      <c r="G25" s="87"/>
      <c r="H25" s="88"/>
      <c r="I25" s="123">
        <f>+F25/C25</f>
        <v>0.7313991551098834</v>
      </c>
      <c r="J25" s="124"/>
    </row>
    <row r="26" spans="1:16" ht="15.75" x14ac:dyDescent="0.25">
      <c r="A26" s="72" t="s">
        <v>34</v>
      </c>
      <c r="B26" s="73"/>
      <c r="C26" s="73"/>
      <c r="D26" s="73"/>
      <c r="E26" s="73"/>
      <c r="F26" s="73"/>
      <c r="G26" s="73"/>
      <c r="H26" s="73"/>
      <c r="I26" s="73"/>
      <c r="J26" s="74"/>
    </row>
    <row r="27" spans="1:16" x14ac:dyDescent="0.25">
      <c r="A27" s="4"/>
      <c r="B27"/>
      <c r="C27" s="75" t="s">
        <v>35</v>
      </c>
      <c r="D27" s="76"/>
      <c r="E27" s="75" t="s">
        <v>36</v>
      </c>
      <c r="F27" s="76"/>
      <c r="G27" s="75" t="s">
        <v>37</v>
      </c>
      <c r="H27" s="75"/>
      <c r="I27" s="75" t="s">
        <v>38</v>
      </c>
      <c r="J27" s="77"/>
    </row>
    <row r="28" spans="1:16" ht="38.25" x14ac:dyDescent="0.25">
      <c r="A28" s="9" t="s">
        <v>39</v>
      </c>
      <c r="B28" s="10" t="s">
        <v>40</v>
      </c>
      <c r="C28" s="10" t="s">
        <v>41</v>
      </c>
      <c r="D28" s="10" t="s">
        <v>42</v>
      </c>
      <c r="E28" s="10" t="s">
        <v>43</v>
      </c>
      <c r="F28" s="10" t="s">
        <v>44</v>
      </c>
      <c r="G28" s="10" t="s">
        <v>45</v>
      </c>
      <c r="H28" s="10" t="s">
        <v>46</v>
      </c>
      <c r="I28" s="10" t="s">
        <v>47</v>
      </c>
      <c r="J28" s="11" t="s">
        <v>48</v>
      </c>
      <c r="P28" s="54"/>
    </row>
    <row r="29" spans="1:16" ht="48" x14ac:dyDescent="0.3">
      <c r="A29" s="27" t="s">
        <v>117</v>
      </c>
      <c r="B29" s="28" t="s">
        <v>66</v>
      </c>
      <c r="C29" s="12">
        <v>23</v>
      </c>
      <c r="D29" s="29">
        <v>248692445</v>
      </c>
      <c r="E29" s="12">
        <v>8</v>
      </c>
      <c r="F29" s="13">
        <v>72293000</v>
      </c>
      <c r="G29" s="14">
        <v>8</v>
      </c>
      <c r="H29" s="29">
        <v>39146508.979999997</v>
      </c>
      <c r="I29" s="30">
        <f>+Tabla16[[#This Row],[Física 
(E)]]/Tabla16[[#This Row],[Física
(C)]]</f>
        <v>1</v>
      </c>
      <c r="J29" s="31">
        <f>+Tabla16[[#This Row],[Financiera 
 (F)]]/Tabla16[[#This Row],[Financiera
(D)]]</f>
        <v>0.54149791791736401</v>
      </c>
      <c r="L29" s="60"/>
    </row>
    <row r="30" spans="1:16" ht="15.75" x14ac:dyDescent="0.25">
      <c r="A30" s="69" t="s">
        <v>50</v>
      </c>
      <c r="B30" s="70"/>
      <c r="C30" s="70"/>
      <c r="D30" s="70"/>
      <c r="E30" s="70"/>
      <c r="F30" s="70"/>
      <c r="G30" s="70"/>
      <c r="H30" s="70"/>
      <c r="I30" s="70"/>
      <c r="J30" s="71"/>
    </row>
    <row r="31" spans="1:16" ht="15.75" x14ac:dyDescent="0.25">
      <c r="A31" s="72" t="s">
        <v>51</v>
      </c>
      <c r="B31" s="73"/>
      <c r="C31" s="73"/>
      <c r="D31" s="73"/>
      <c r="E31" s="73"/>
      <c r="F31" s="73"/>
      <c r="G31" s="73"/>
      <c r="H31" s="73"/>
      <c r="I31" s="73"/>
      <c r="J31" s="74"/>
    </row>
    <row r="32" spans="1:16" x14ac:dyDescent="0.25">
      <c r="A32" s="17" t="s">
        <v>52</v>
      </c>
      <c r="B32" s="78" t="s">
        <v>67</v>
      </c>
      <c r="C32" s="78"/>
      <c r="D32" s="78"/>
      <c r="E32" s="78"/>
      <c r="F32" s="78"/>
      <c r="G32" s="78"/>
      <c r="H32" s="78"/>
      <c r="I32" s="78"/>
      <c r="J32" s="79"/>
    </row>
    <row r="33" spans="1:14" ht="30" x14ac:dyDescent="0.25">
      <c r="A33" s="17" t="s">
        <v>53</v>
      </c>
      <c r="B33" s="78" t="s">
        <v>68</v>
      </c>
      <c r="C33" s="78"/>
      <c r="D33" s="78"/>
      <c r="E33" s="78"/>
      <c r="F33" s="78"/>
      <c r="G33" s="78"/>
      <c r="H33" s="78"/>
      <c r="I33" s="78"/>
      <c r="J33" s="79"/>
    </row>
    <row r="34" spans="1:14" ht="42.75" customHeight="1" x14ac:dyDescent="0.25">
      <c r="A34" s="45" t="s">
        <v>69</v>
      </c>
      <c r="B34" s="137" t="s">
        <v>135</v>
      </c>
      <c r="C34" s="137"/>
      <c r="D34" s="137"/>
      <c r="E34" s="137"/>
      <c r="F34" s="137"/>
      <c r="G34" s="137"/>
      <c r="H34" s="137"/>
      <c r="I34" s="137"/>
      <c r="J34" s="138"/>
      <c r="N34" s="56"/>
    </row>
    <row r="35" spans="1:14" ht="91.5" customHeight="1" x14ac:dyDescent="0.25">
      <c r="A35" s="17" t="s">
        <v>55</v>
      </c>
      <c r="B35" s="82" t="s">
        <v>130</v>
      </c>
      <c r="C35" s="82"/>
      <c r="D35" s="82"/>
      <c r="E35" s="82"/>
      <c r="F35" s="82"/>
      <c r="G35" s="82"/>
      <c r="H35" s="82"/>
      <c r="I35" s="82"/>
      <c r="J35" s="83"/>
      <c r="N35" s="56"/>
    </row>
    <row r="36" spans="1:14" ht="15.75" x14ac:dyDescent="0.25">
      <c r="A36" s="69" t="s">
        <v>56</v>
      </c>
      <c r="B36" s="70"/>
      <c r="C36" s="70"/>
      <c r="D36" s="70"/>
      <c r="E36" s="70"/>
      <c r="F36" s="70"/>
      <c r="G36" s="70"/>
      <c r="H36" s="70"/>
      <c r="I36" s="70"/>
      <c r="J36" s="71"/>
      <c r="N36" s="56"/>
    </row>
    <row r="37" spans="1:14" ht="15.75" x14ac:dyDescent="0.25">
      <c r="A37" s="62" t="s">
        <v>57</v>
      </c>
      <c r="B37" s="63"/>
      <c r="C37" s="63"/>
      <c r="D37" s="63"/>
      <c r="E37" s="63"/>
      <c r="F37" s="63"/>
      <c r="G37" s="63"/>
      <c r="H37" s="63"/>
      <c r="I37" s="63"/>
      <c r="J37" s="64"/>
      <c r="N37" s="56"/>
    </row>
    <row r="38" spans="1:14" ht="27.75" customHeight="1" x14ac:dyDescent="0.25">
      <c r="A38" s="65" t="s">
        <v>132</v>
      </c>
      <c r="B38" s="66"/>
      <c r="C38" s="66"/>
      <c r="D38" s="66"/>
      <c r="E38" s="66"/>
      <c r="F38" s="66"/>
      <c r="G38" s="66"/>
      <c r="H38" s="66"/>
      <c r="I38" s="66"/>
      <c r="J38" s="67"/>
      <c r="L38" s="61"/>
      <c r="M38" s="59"/>
      <c r="N38" s="58"/>
    </row>
    <row r="39" spans="1:14" ht="27.7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4" ht="30.75" customHeight="1" x14ac:dyDescent="0.25">
      <c r="A40" s="68" t="s">
        <v>58</v>
      </c>
      <c r="B40" s="68"/>
      <c r="C40" s="68"/>
      <c r="D40" s="68"/>
      <c r="E40" s="68"/>
      <c r="F40" s="68"/>
      <c r="G40" s="68"/>
      <c r="H40" s="68"/>
      <c r="I40" s="68"/>
      <c r="J40" s="68"/>
    </row>
    <row r="42" spans="1:14" x14ac:dyDescent="0.25">
      <c r="A42" s="26" t="s">
        <v>59</v>
      </c>
      <c r="B42" s="46">
        <f>+A25</f>
        <v>220144686</v>
      </c>
      <c r="D42" s="36"/>
      <c r="E42" s="36"/>
      <c r="F42" s="36"/>
      <c r="H42" s="36"/>
      <c r="I42" s="36"/>
      <c r="J42" s="36"/>
    </row>
    <row r="43" spans="1:14" x14ac:dyDescent="0.25">
      <c r="A43" s="26" t="s">
        <v>60</v>
      </c>
      <c r="B43" s="46">
        <f>+C25</f>
        <v>266043827</v>
      </c>
      <c r="D43" s="35"/>
      <c r="E43" s="35" t="s">
        <v>105</v>
      </c>
      <c r="F43" s="35"/>
      <c r="H43" s="35"/>
      <c r="I43" s="35" t="s">
        <v>119</v>
      </c>
      <c r="J43" s="35"/>
    </row>
    <row r="44" spans="1:14" x14ac:dyDescent="0.25">
      <c r="A44" s="26" t="s">
        <v>70</v>
      </c>
      <c r="B44" s="46">
        <f>+F25</f>
        <v>194584230.28999999</v>
      </c>
      <c r="D44" s="34"/>
      <c r="E44" s="34" t="s">
        <v>118</v>
      </c>
      <c r="F44" s="34"/>
      <c r="H44" s="34"/>
      <c r="I44" s="34" t="s">
        <v>120</v>
      </c>
      <c r="J44" s="34"/>
    </row>
    <row r="45" spans="1:14" x14ac:dyDescent="0.25">
      <c r="B45" s="40"/>
    </row>
  </sheetData>
  <mergeCells count="48">
    <mergeCell ref="A4:J4"/>
    <mergeCell ref="B1:J1"/>
    <mergeCell ref="B2:C2"/>
    <mergeCell ref="D2:H2"/>
    <mergeCell ref="B3:C3"/>
    <mergeCell ref="D3:H3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A37:J37"/>
    <mergeCell ref="A38:J38"/>
    <mergeCell ref="A40:J40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</mergeCells>
  <dataValidations count="15">
    <dataValidation allowBlank="1" sqref="A8" xr:uid="{00000000-0002-0000-0500-000000000000}"/>
    <dataValidation allowBlank="1" showInputMessage="1" prompt="Nombre del capítulo" sqref="B8:J10" xr:uid="{00000000-0002-0000-0500-000001000000}"/>
    <dataValidation allowBlank="1" showInputMessage="1" showErrorMessage="1" prompt="¿A quién va dirigido el programa?, ¿qué característica tiene esta población que requiere ser beneficiada?" sqref="B20:J20" xr:uid="{00000000-0002-0000-0500-000002000000}"/>
    <dataValidation allowBlank="1" showInputMessage="1" showErrorMessage="1" prompt="Nombre del producto" sqref="B32:J32" xr:uid="{00000000-0002-0000-0500-000003000000}"/>
    <dataValidation allowBlank="1" showInputMessage="1" showErrorMessage="1" prompt="1. Describir lo plasmado en el presupuesto_x000a_2. Describir lo alcanzado en términos financieros y de producción " sqref="B34:J34" xr:uid="{1F928E2E-7824-4468-A361-685BBB79C6B9}"/>
    <dataValidation allowBlank="1" showInputMessage="1" showErrorMessage="1" prompt="De existir desvío, explicar razones." sqref="B35:J35" xr:uid="{9CE43E86-43C8-4B6E-9430-E354605D2CE9}"/>
    <dataValidation allowBlank="1" showInputMessage="1" showErrorMessage="1" prompt="Oportunidades de mejora identificadas" sqref="A38:J39" xr:uid="{00000000-0002-0000-0500-000006000000}"/>
    <dataValidation allowBlank="1" showInputMessage="1" showErrorMessage="1" prompt="Presupuesto del programa" sqref="A25:C25 F25" xr:uid="{00000000-0002-0000-0500-000007000000}"/>
    <dataValidation allowBlank="1" showInputMessage="1" showErrorMessage="1" prompt="¿En qué consiste el programa?" sqref="B33:J33 B19:J19" xr:uid="{00000000-0002-0000-0500-000008000000}"/>
    <dataValidation allowBlank="1" showInputMessage="1" showErrorMessage="1" prompt="Nombre de cada producto" sqref="A28:A29" xr:uid="{00000000-0002-0000-0500-000009000000}"/>
    <dataValidation allowBlank="1" showInputMessage="1" showErrorMessage="1" prompt="Nombre del indicador" sqref="B28:B29" xr:uid="{00000000-0002-0000-0500-00000A000000}"/>
    <dataValidation allowBlank="1" showInputMessage="1" showErrorMessage="1" prompt="Meta anual del indicador" sqref="C28:C29 E28" xr:uid="{00000000-0002-0000-0500-00000B000000}"/>
    <dataValidation allowBlank="1" showInputMessage="1" showErrorMessage="1" prompt="Monto presupuestado para el producto" sqref="D28:D29 E29:F29 F28" xr:uid="{00000000-0002-0000-0500-00000C000000}"/>
    <dataValidation allowBlank="1" showInputMessage="1" showErrorMessage="1" prompt="Meta alcanzada en el trimestre" sqref="G28:G29" xr:uid="{00000000-0002-0000-0500-00000D000000}"/>
    <dataValidation allowBlank="1" showInputMessage="1" showErrorMessage="1" prompt="Monto ejecutado en el trimestre" sqref="H28:H29" xr:uid="{00000000-0002-0000-0500-00000E00000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scale="65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A1:R46"/>
  <sheetViews>
    <sheetView showGridLines="0" topLeftCell="A12" zoomScaleNormal="100" workbookViewId="0">
      <selection activeCell="L22" sqref="L22:R25"/>
    </sheetView>
  </sheetViews>
  <sheetFormatPr baseColWidth="10" defaultColWidth="11.42578125" defaultRowHeight="15" x14ac:dyDescent="0.25"/>
  <cols>
    <col min="1" max="1" width="23" style="5" customWidth="1"/>
    <col min="2" max="2" width="15.28515625" style="5" bestFit="1" customWidth="1"/>
    <col min="3" max="10" width="12.7109375" style="5" customWidth="1"/>
    <col min="12" max="12" width="23" customWidth="1"/>
  </cols>
  <sheetData>
    <row r="1" spans="1:10" ht="21.75" thickBot="1" x14ac:dyDescent="0.3">
      <c r="A1" s="18"/>
      <c r="B1" s="112" t="s">
        <v>0</v>
      </c>
      <c r="C1" s="113"/>
      <c r="D1" s="113"/>
      <c r="E1" s="113"/>
      <c r="F1" s="113"/>
      <c r="G1" s="113"/>
      <c r="H1" s="113"/>
      <c r="I1" s="113"/>
      <c r="J1" s="114"/>
    </row>
    <row r="2" spans="1:10" ht="30.75" customHeight="1" thickBot="1" x14ac:dyDescent="0.3">
      <c r="A2" s="19"/>
      <c r="B2" s="115" t="s">
        <v>1</v>
      </c>
      <c r="C2" s="116"/>
      <c r="D2" s="115" t="s">
        <v>2</v>
      </c>
      <c r="E2" s="116"/>
      <c r="F2" s="116"/>
      <c r="G2" s="116"/>
      <c r="H2" s="117"/>
      <c r="I2" s="1" t="s">
        <v>3</v>
      </c>
      <c r="J2" s="2" t="s">
        <v>4</v>
      </c>
    </row>
    <row r="3" spans="1:10" ht="21.75" thickBot="1" x14ac:dyDescent="0.3">
      <c r="A3" s="20"/>
      <c r="B3" s="118" t="s">
        <v>5</v>
      </c>
      <c r="C3" s="119"/>
      <c r="D3" s="118"/>
      <c r="E3" s="119"/>
      <c r="F3" s="119"/>
      <c r="G3" s="119"/>
      <c r="H3" s="120"/>
      <c r="I3" s="24">
        <v>45575</v>
      </c>
      <c r="J3" s="25"/>
    </row>
    <row r="4" spans="1:10" x14ac:dyDescent="0.25">
      <c r="A4" s="108"/>
      <c r="B4" s="109"/>
      <c r="C4" s="109"/>
      <c r="D4" s="110"/>
      <c r="E4" s="110"/>
      <c r="F4" s="110"/>
      <c r="G4" s="110"/>
      <c r="H4" s="110"/>
      <c r="I4" s="109"/>
      <c r="J4" s="111"/>
    </row>
    <row r="5" spans="1:10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</row>
    <row r="6" spans="1:10" ht="15.75" x14ac:dyDescent="0.25">
      <c r="A6" s="69" t="s">
        <v>97</v>
      </c>
      <c r="B6" s="70"/>
      <c r="C6" s="70"/>
      <c r="D6" s="70"/>
      <c r="E6" s="70"/>
      <c r="F6" s="70"/>
      <c r="G6" s="70"/>
      <c r="H6" s="70"/>
      <c r="I6" s="70"/>
      <c r="J6" s="71"/>
    </row>
    <row r="7" spans="1:10" ht="15.75" x14ac:dyDescent="0.25">
      <c r="A7" s="72" t="s">
        <v>7</v>
      </c>
      <c r="B7" s="73"/>
      <c r="C7" s="73"/>
      <c r="D7" s="73"/>
      <c r="E7" s="73"/>
      <c r="F7" s="73"/>
      <c r="G7" s="73"/>
      <c r="H7" s="73"/>
      <c r="I7" s="73"/>
      <c r="J7" s="74"/>
    </row>
    <row r="8" spans="1:10" x14ac:dyDescent="0.25">
      <c r="A8" s="3" t="s">
        <v>8</v>
      </c>
      <c r="B8" s="100" t="s">
        <v>9</v>
      </c>
      <c r="C8" s="101"/>
      <c r="D8" s="101"/>
      <c r="E8" s="101"/>
      <c r="F8" s="101"/>
      <c r="G8" s="101"/>
      <c r="H8" s="101"/>
      <c r="I8" s="101"/>
      <c r="J8" s="102"/>
    </row>
    <row r="9" spans="1:10" ht="15" customHeight="1" x14ac:dyDescent="0.25">
      <c r="A9" s="21" t="s">
        <v>10</v>
      </c>
      <c r="B9" s="100" t="s">
        <v>11</v>
      </c>
      <c r="C9" s="101"/>
      <c r="D9" s="101"/>
      <c r="E9" s="101"/>
      <c r="F9" s="101"/>
      <c r="G9" s="101"/>
      <c r="H9" s="101"/>
      <c r="I9" s="101"/>
      <c r="J9" s="102"/>
    </row>
    <row r="10" spans="1:10" x14ac:dyDescent="0.25">
      <c r="A10" s="21" t="s">
        <v>12</v>
      </c>
      <c r="B10" s="100" t="s">
        <v>13</v>
      </c>
      <c r="C10" s="101"/>
      <c r="D10" s="101"/>
      <c r="E10" s="101"/>
      <c r="F10" s="101"/>
      <c r="G10" s="101"/>
      <c r="H10" s="101"/>
      <c r="I10" s="101"/>
      <c r="J10" s="102"/>
    </row>
    <row r="11" spans="1:10" ht="44.25" customHeight="1" x14ac:dyDescent="0.25">
      <c r="A11" s="3" t="s">
        <v>14</v>
      </c>
      <c r="B11" s="78" t="s">
        <v>98</v>
      </c>
      <c r="C11" s="103"/>
      <c r="D11" s="103"/>
      <c r="E11" s="103"/>
      <c r="F11" s="103"/>
      <c r="G11" s="103"/>
      <c r="H11" s="103"/>
      <c r="I11" s="103"/>
      <c r="J11" s="104"/>
    </row>
    <row r="12" spans="1:10" ht="49.5" customHeight="1" x14ac:dyDescent="0.25">
      <c r="A12" s="3" t="s">
        <v>16</v>
      </c>
      <c r="B12" s="125" t="s">
        <v>96</v>
      </c>
      <c r="C12" s="126"/>
      <c r="D12" s="126"/>
      <c r="E12" s="126"/>
      <c r="F12" s="126"/>
      <c r="G12" s="126"/>
      <c r="H12" s="126"/>
      <c r="I12" s="126"/>
      <c r="J12" s="127"/>
    </row>
    <row r="13" spans="1:10" ht="15.75" x14ac:dyDescent="0.25">
      <c r="A13" s="69" t="s">
        <v>17</v>
      </c>
      <c r="B13" s="70"/>
      <c r="C13" s="70"/>
      <c r="D13" s="70"/>
      <c r="E13" s="70"/>
      <c r="F13" s="70"/>
      <c r="G13" s="70"/>
      <c r="H13" s="70"/>
      <c r="I13" s="70"/>
      <c r="J13" s="71"/>
    </row>
    <row r="14" spans="1:10" ht="27.75" customHeight="1" x14ac:dyDescent="0.25">
      <c r="A14" s="3" t="s">
        <v>18</v>
      </c>
      <c r="B14" s="32">
        <v>3</v>
      </c>
      <c r="C14" s="96" t="str">
        <f>IFERROR(VLOOKUP(B14,'[1]Validacion datos'!A2:B5,2,FALSE),"")</f>
        <v>DESARROLLO PRODUCTIVO</v>
      </c>
      <c r="D14" s="96"/>
      <c r="E14" s="96"/>
      <c r="F14" s="96"/>
      <c r="G14" s="96"/>
      <c r="H14" s="96"/>
      <c r="I14" s="96"/>
      <c r="J14" s="96"/>
    </row>
    <row r="15" spans="1:10" ht="26.25" customHeight="1" x14ac:dyDescent="0.25">
      <c r="A15" s="3" t="s">
        <v>19</v>
      </c>
      <c r="B15" s="33">
        <v>3.3</v>
      </c>
      <c r="C15" s="96" t="str">
        <f>IFERROR(VLOOKUP(B15,'[1]Validacion datos'!A8:B26,2,FALSE),"")</f>
        <v>Competitividad e innovavión en un ambiente favorable a la cooperación y la responsabilidad social</v>
      </c>
      <c r="D15" s="96"/>
      <c r="E15" s="96"/>
      <c r="F15" s="96"/>
      <c r="G15" s="96"/>
      <c r="H15" s="96"/>
      <c r="I15" s="96"/>
      <c r="J15" s="96"/>
    </row>
    <row r="16" spans="1:10" ht="30.75" customHeight="1" x14ac:dyDescent="0.25">
      <c r="A16" s="3" t="s">
        <v>20</v>
      </c>
      <c r="B16" s="7" t="s">
        <v>71</v>
      </c>
      <c r="C16" s="96" t="str">
        <f>IFERROR(VLOOKUP(B16,'[1]Validacion datos'!D8:E64,2,FALSE),"")</f>
        <v>Fortalecer el sistema nacional de ciencia, tecnoloíia e innovación para dea respuestas a las demandas económicas, sociales y culturales de la nación y propiciar la inserción en la sociedad y economía del conocimiento</v>
      </c>
      <c r="D16" s="96"/>
      <c r="E16" s="96"/>
      <c r="F16" s="96"/>
      <c r="G16" s="96"/>
      <c r="H16" s="96"/>
      <c r="I16" s="96"/>
      <c r="J16" s="96"/>
    </row>
    <row r="17" spans="1:18" ht="15.75" x14ac:dyDescent="0.25">
      <c r="A17" s="69" t="s">
        <v>22</v>
      </c>
      <c r="B17" s="70"/>
      <c r="C17" s="70"/>
      <c r="D17" s="70"/>
      <c r="E17" s="70"/>
      <c r="F17" s="70"/>
      <c r="G17" s="70"/>
      <c r="H17" s="70"/>
      <c r="I17" s="70"/>
      <c r="J17" s="71"/>
    </row>
    <row r="18" spans="1:18" ht="29.25" customHeight="1" x14ac:dyDescent="0.25">
      <c r="A18" s="3" t="s">
        <v>23</v>
      </c>
      <c r="B18" s="78" t="s">
        <v>64</v>
      </c>
      <c r="C18" s="78"/>
      <c r="D18" s="78"/>
      <c r="E18" s="78"/>
      <c r="F18" s="78"/>
      <c r="G18" s="78"/>
      <c r="H18" s="78"/>
      <c r="I18" s="78"/>
      <c r="J18" s="79"/>
    </row>
    <row r="19" spans="1:18" ht="55.5" customHeight="1" x14ac:dyDescent="0.25">
      <c r="A19" s="8" t="s">
        <v>25</v>
      </c>
      <c r="B19" s="78" t="s">
        <v>74</v>
      </c>
      <c r="C19" s="78"/>
      <c r="D19" s="78"/>
      <c r="E19" s="78"/>
      <c r="F19" s="78"/>
      <c r="G19" s="78"/>
      <c r="H19" s="78"/>
      <c r="I19" s="78"/>
      <c r="J19" s="79"/>
    </row>
    <row r="20" spans="1:18" ht="34.5" customHeight="1" x14ac:dyDescent="0.25">
      <c r="A20" s="8" t="s">
        <v>26</v>
      </c>
      <c r="B20" s="78" t="s">
        <v>78</v>
      </c>
      <c r="C20" s="78"/>
      <c r="D20" s="78"/>
      <c r="E20" s="78"/>
      <c r="F20" s="78"/>
      <c r="G20" s="78"/>
      <c r="H20" s="78"/>
      <c r="I20" s="78"/>
      <c r="J20" s="79"/>
    </row>
    <row r="21" spans="1:18" ht="60" customHeight="1" x14ac:dyDescent="0.25">
      <c r="A21" s="8" t="s">
        <v>27</v>
      </c>
      <c r="B21" s="80" t="s">
        <v>110</v>
      </c>
      <c r="C21" s="80"/>
      <c r="D21" s="80"/>
      <c r="E21" s="80"/>
      <c r="F21" s="80"/>
      <c r="G21" s="80"/>
      <c r="H21" s="80"/>
      <c r="I21" s="80"/>
      <c r="J21" s="81"/>
    </row>
    <row r="22" spans="1:18" ht="15.75" customHeight="1" x14ac:dyDescent="0.25">
      <c r="A22" s="69" t="s">
        <v>28</v>
      </c>
      <c r="B22" s="70"/>
      <c r="C22" s="70"/>
      <c r="D22" s="70"/>
      <c r="E22" s="70"/>
      <c r="F22" s="70"/>
      <c r="G22" s="70"/>
      <c r="H22" s="70"/>
      <c r="I22" s="70"/>
      <c r="J22" s="71"/>
      <c r="L22" s="139"/>
      <c r="M22" s="139"/>
      <c r="N22" s="139"/>
      <c r="O22" s="139"/>
      <c r="P22" s="139"/>
      <c r="Q22" s="139"/>
      <c r="R22" s="139"/>
    </row>
    <row r="23" spans="1:18" ht="15.75" customHeight="1" x14ac:dyDescent="0.25">
      <c r="A23" s="72" t="s">
        <v>29</v>
      </c>
      <c r="B23" s="73"/>
      <c r="C23" s="73"/>
      <c r="D23" s="73"/>
      <c r="E23" s="73"/>
      <c r="F23" s="73"/>
      <c r="G23" s="73"/>
      <c r="H23" s="73"/>
      <c r="I23" s="73"/>
      <c r="J23" s="74"/>
      <c r="L23" s="139"/>
      <c r="M23" s="139"/>
      <c r="N23" s="139"/>
      <c r="O23" s="139"/>
      <c r="P23" s="139"/>
      <c r="Q23" s="139"/>
      <c r="R23" s="139"/>
    </row>
    <row r="24" spans="1:18" ht="15" customHeight="1" x14ac:dyDescent="0.25">
      <c r="A24" s="91" t="s">
        <v>30</v>
      </c>
      <c r="B24" s="92"/>
      <c r="C24" s="93" t="s">
        <v>31</v>
      </c>
      <c r="D24" s="94"/>
      <c r="E24" s="94"/>
      <c r="F24" s="94" t="s">
        <v>32</v>
      </c>
      <c r="G24" s="94"/>
      <c r="H24" s="92"/>
      <c r="I24" s="93" t="s">
        <v>33</v>
      </c>
      <c r="J24" s="95"/>
      <c r="L24" s="139"/>
      <c r="M24" s="139"/>
      <c r="N24" s="139"/>
      <c r="O24" s="139"/>
      <c r="P24" s="139"/>
      <c r="Q24" s="139"/>
      <c r="R24" s="139"/>
    </row>
    <row r="25" spans="1:18" x14ac:dyDescent="0.25">
      <c r="A25" s="84">
        <v>1500000</v>
      </c>
      <c r="B25" s="85"/>
      <c r="C25" s="86">
        <v>459600</v>
      </c>
      <c r="D25" s="87"/>
      <c r="E25" s="88"/>
      <c r="F25" s="86">
        <v>303189.99</v>
      </c>
      <c r="G25" s="87"/>
      <c r="H25" s="88"/>
      <c r="I25" s="123">
        <f>+F25/C25</f>
        <v>0.65968231070496086</v>
      </c>
      <c r="J25" s="124"/>
      <c r="L25" s="139"/>
      <c r="M25" s="139"/>
      <c r="N25" s="139"/>
      <c r="O25" s="139"/>
      <c r="P25" s="139"/>
      <c r="Q25" s="139"/>
      <c r="R25" s="139"/>
    </row>
    <row r="26" spans="1:18" ht="15.75" x14ac:dyDescent="0.25">
      <c r="A26" s="72" t="s">
        <v>34</v>
      </c>
      <c r="B26" s="73"/>
      <c r="C26" s="73"/>
      <c r="D26" s="73"/>
      <c r="E26" s="73"/>
      <c r="F26" s="73"/>
      <c r="G26" s="73"/>
      <c r="H26" s="73"/>
      <c r="I26" s="73"/>
      <c r="J26" s="74"/>
    </row>
    <row r="27" spans="1:18" x14ac:dyDescent="0.25">
      <c r="A27" s="4"/>
      <c r="B27"/>
      <c r="C27" s="75" t="s">
        <v>35</v>
      </c>
      <c r="D27" s="76"/>
      <c r="E27" s="75" t="s">
        <v>36</v>
      </c>
      <c r="F27" s="76"/>
      <c r="G27" s="75" t="s">
        <v>37</v>
      </c>
      <c r="H27" s="75"/>
      <c r="I27" s="75" t="s">
        <v>38</v>
      </c>
      <c r="J27" s="77"/>
    </row>
    <row r="28" spans="1:18" ht="38.25" x14ac:dyDescent="0.25">
      <c r="A28" s="9" t="s">
        <v>39</v>
      </c>
      <c r="B28" s="10" t="s">
        <v>40</v>
      </c>
      <c r="C28" s="10" t="s">
        <v>41</v>
      </c>
      <c r="D28" s="10" t="s">
        <v>42</v>
      </c>
      <c r="E28" s="10" t="s">
        <v>43</v>
      </c>
      <c r="F28" s="10" t="s">
        <v>44</v>
      </c>
      <c r="G28" s="10" t="s">
        <v>45</v>
      </c>
      <c r="H28" s="10" t="s">
        <v>46</v>
      </c>
      <c r="I28" s="10" t="s">
        <v>47</v>
      </c>
      <c r="J28" s="11" t="s">
        <v>48</v>
      </c>
    </row>
    <row r="29" spans="1:18" ht="107.1" customHeight="1" x14ac:dyDescent="0.25">
      <c r="A29" s="37" t="s">
        <v>72</v>
      </c>
      <c r="B29" s="38" t="s">
        <v>73</v>
      </c>
      <c r="C29" s="12">
        <v>10</v>
      </c>
      <c r="D29" s="29">
        <v>459600</v>
      </c>
      <c r="E29" s="12">
        <v>3</v>
      </c>
      <c r="F29" s="13">
        <v>200000</v>
      </c>
      <c r="G29" s="12">
        <v>3</v>
      </c>
      <c r="H29" s="29">
        <v>199389.99</v>
      </c>
      <c r="I29" s="15">
        <f>+Tabla17[[#This Row],[Física 
(E)]]/Tabla17[[#This Row],[Física
(C)]]</f>
        <v>1</v>
      </c>
      <c r="J29" s="16">
        <f>+Tabla17[[#This Row],[Financiera 
 (F)]]/Tabla17[[#This Row],[Financiera
(D)]]</f>
        <v>0.99694994999999997</v>
      </c>
      <c r="K29" s="49"/>
    </row>
    <row r="30" spans="1:18" ht="15.75" x14ac:dyDescent="0.25">
      <c r="A30" s="69" t="s">
        <v>50</v>
      </c>
      <c r="B30" s="70"/>
      <c r="C30" s="70"/>
      <c r="D30" s="70"/>
      <c r="E30" s="70"/>
      <c r="F30" s="70"/>
      <c r="G30" s="70"/>
      <c r="H30" s="70"/>
      <c r="I30" s="70"/>
      <c r="J30" s="71"/>
    </row>
    <row r="31" spans="1:18" ht="15.75" x14ac:dyDescent="0.25">
      <c r="A31" s="72" t="s">
        <v>51</v>
      </c>
      <c r="B31" s="73"/>
      <c r="C31" s="73"/>
      <c r="D31" s="73"/>
      <c r="E31" s="73"/>
      <c r="F31" s="73"/>
      <c r="G31" s="73"/>
      <c r="H31" s="73"/>
      <c r="I31" s="73"/>
      <c r="J31" s="74"/>
    </row>
    <row r="32" spans="1:18" ht="32.1" customHeight="1" x14ac:dyDescent="0.25">
      <c r="A32" s="17" t="s">
        <v>52</v>
      </c>
      <c r="B32" s="80" t="s">
        <v>72</v>
      </c>
      <c r="C32" s="80"/>
      <c r="D32" s="80"/>
      <c r="E32" s="80"/>
      <c r="F32" s="80"/>
      <c r="G32" s="80"/>
      <c r="H32" s="80"/>
      <c r="I32" s="80"/>
      <c r="J32" s="81"/>
    </row>
    <row r="33" spans="1:10" ht="32.1" customHeight="1" x14ac:dyDescent="0.25">
      <c r="A33" s="17" t="s">
        <v>53</v>
      </c>
      <c r="B33" s="78" t="s">
        <v>74</v>
      </c>
      <c r="C33" s="78"/>
      <c r="D33" s="78"/>
      <c r="E33" s="78"/>
      <c r="F33" s="78"/>
      <c r="G33" s="78"/>
      <c r="H33" s="78"/>
      <c r="I33" s="78"/>
      <c r="J33" s="79"/>
    </row>
    <row r="34" spans="1:10" ht="32.1" customHeight="1" x14ac:dyDescent="0.25">
      <c r="A34" s="17" t="s">
        <v>54</v>
      </c>
      <c r="B34" s="82" t="s">
        <v>127</v>
      </c>
      <c r="C34" s="82"/>
      <c r="D34" s="82"/>
      <c r="E34" s="82"/>
      <c r="F34" s="82"/>
      <c r="G34" s="82"/>
      <c r="H34" s="82"/>
      <c r="I34" s="82"/>
      <c r="J34" s="83"/>
    </row>
    <row r="35" spans="1:10" ht="41.1" customHeight="1" x14ac:dyDescent="0.25">
      <c r="A35" s="17" t="s">
        <v>55</v>
      </c>
      <c r="B35" s="82" t="s">
        <v>131</v>
      </c>
      <c r="C35" s="82"/>
      <c r="D35" s="82"/>
      <c r="E35" s="82"/>
      <c r="F35" s="82"/>
      <c r="G35" s="82"/>
      <c r="H35" s="82"/>
      <c r="I35" s="82"/>
      <c r="J35" s="83"/>
    </row>
    <row r="36" spans="1:10" ht="15.75" x14ac:dyDescent="0.25">
      <c r="A36" s="69" t="s">
        <v>56</v>
      </c>
      <c r="B36" s="70"/>
      <c r="C36" s="70"/>
      <c r="D36" s="70"/>
      <c r="E36" s="70"/>
      <c r="F36" s="70"/>
      <c r="G36" s="70"/>
      <c r="H36" s="70"/>
      <c r="I36" s="70"/>
      <c r="J36" s="71"/>
    </row>
    <row r="37" spans="1:10" ht="15.75" x14ac:dyDescent="0.25">
      <c r="A37" s="62" t="s">
        <v>57</v>
      </c>
      <c r="B37" s="63"/>
      <c r="C37" s="63"/>
      <c r="D37" s="63"/>
      <c r="E37" s="63"/>
      <c r="F37" s="63"/>
      <c r="G37" s="63"/>
      <c r="H37" s="63"/>
      <c r="I37" s="63"/>
      <c r="J37" s="64"/>
    </row>
    <row r="38" spans="1:10" x14ac:dyDescent="0.25">
      <c r="A38" s="65" t="s">
        <v>137</v>
      </c>
      <c r="B38" s="66"/>
      <c r="C38" s="66"/>
      <c r="D38" s="66"/>
      <c r="E38" s="66"/>
      <c r="F38" s="66"/>
      <c r="G38" s="66"/>
      <c r="H38" s="66"/>
      <c r="I38" s="66"/>
      <c r="J38" s="67"/>
    </row>
    <row r="39" spans="1:10" ht="13.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0" ht="26.45" customHeight="1" x14ac:dyDescent="0.25">
      <c r="A40" s="68" t="s">
        <v>58</v>
      </c>
      <c r="B40" s="68"/>
      <c r="C40" s="68"/>
      <c r="D40" s="68"/>
      <c r="E40" s="68"/>
      <c r="F40" s="68"/>
      <c r="G40" s="68"/>
      <c r="H40" s="68"/>
      <c r="I40" s="68"/>
      <c r="J40" s="68"/>
    </row>
    <row r="41" spans="1:10" x14ac:dyDescent="0.25">
      <c r="B41" s="40"/>
    </row>
    <row r="42" spans="1:10" x14ac:dyDescent="0.25">
      <c r="A42" s="26" t="s">
        <v>59</v>
      </c>
      <c r="B42" s="46">
        <f>+A25</f>
        <v>1500000</v>
      </c>
      <c r="D42" s="36"/>
      <c r="E42" s="36"/>
      <c r="F42" s="36"/>
      <c r="H42" s="36"/>
      <c r="I42" s="36"/>
      <c r="J42" s="36"/>
    </row>
    <row r="43" spans="1:10" x14ac:dyDescent="0.25">
      <c r="A43" s="26" t="s">
        <v>60</v>
      </c>
      <c r="B43" s="46">
        <f>+C25</f>
        <v>459600</v>
      </c>
      <c r="D43" s="35"/>
      <c r="E43" s="35" t="s">
        <v>105</v>
      </c>
      <c r="F43" s="35"/>
      <c r="H43" s="35"/>
      <c r="I43" s="35" t="s">
        <v>119</v>
      </c>
      <c r="J43" s="35"/>
    </row>
    <row r="44" spans="1:10" x14ac:dyDescent="0.25">
      <c r="A44" s="26" t="s">
        <v>70</v>
      </c>
      <c r="B44" s="46">
        <f>+F25</f>
        <v>303189.99</v>
      </c>
      <c r="D44" s="34"/>
      <c r="E44" s="34" t="s">
        <v>118</v>
      </c>
      <c r="F44" s="34"/>
      <c r="H44" s="34"/>
      <c r="I44" s="34" t="s">
        <v>120</v>
      </c>
      <c r="J44" s="34"/>
    </row>
    <row r="45" spans="1:10" x14ac:dyDescent="0.25">
      <c r="B45" s="40"/>
    </row>
    <row r="46" spans="1:10" x14ac:dyDescent="0.25">
      <c r="B46" s="40"/>
    </row>
  </sheetData>
  <mergeCells count="49">
    <mergeCell ref="L22:R25"/>
    <mergeCell ref="A4:J4"/>
    <mergeCell ref="B1:J1"/>
    <mergeCell ref="B2:C2"/>
    <mergeCell ref="D2:H2"/>
    <mergeCell ref="B3:C3"/>
    <mergeCell ref="D3:H3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A40:J40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  <mergeCell ref="F24:H24"/>
    <mergeCell ref="I24:J24"/>
    <mergeCell ref="A37:J37"/>
    <mergeCell ref="A38:J38"/>
  </mergeCells>
  <dataValidations count="15">
    <dataValidation allowBlank="1" sqref="A8" xr:uid="{00000000-0002-0000-0600-000000000000}"/>
    <dataValidation allowBlank="1" showInputMessage="1" prompt="Nombre del capítulo" sqref="B8:J10" xr:uid="{00000000-0002-0000-0600-000001000000}"/>
    <dataValidation allowBlank="1" showInputMessage="1" showErrorMessage="1" prompt="¿A quién va dirigido el programa?, ¿qué característica tiene esta población que requiere ser beneficiada?" sqref="B20:J20" xr:uid="{00000000-0002-0000-0600-000002000000}"/>
    <dataValidation allowBlank="1" showInputMessage="1" showErrorMessage="1" prompt="Nombre del producto" sqref="B32:J32" xr:uid="{00000000-0002-0000-0600-000003000000}"/>
    <dataValidation allowBlank="1" showInputMessage="1" showErrorMessage="1" prompt="1. Describir lo plasmado en el presupuesto_x000a_2. Describir lo alcanzado en términos financieros y de producción " sqref="B34" xr:uid="{00000000-0002-0000-0600-000004000000}"/>
    <dataValidation allowBlank="1" showInputMessage="1" showErrorMessage="1" prompt="De existir desvío, explicar razones." sqref="B35:J35" xr:uid="{00000000-0002-0000-0600-000005000000}"/>
    <dataValidation allowBlank="1" showInputMessage="1" showErrorMessage="1" prompt="Oportunidades de mejora identificadas" sqref="A38:J39" xr:uid="{00000000-0002-0000-0600-000006000000}"/>
    <dataValidation allowBlank="1" showInputMessage="1" showErrorMessage="1" prompt="Presupuesto del programa" sqref="A25:C25 F25" xr:uid="{00000000-0002-0000-0600-000007000000}"/>
    <dataValidation allowBlank="1" showInputMessage="1" showErrorMessage="1" prompt="¿En qué consiste el programa?" sqref="B33:J33 B19:J19" xr:uid="{00000000-0002-0000-0600-000008000000}"/>
    <dataValidation allowBlank="1" showInputMessage="1" showErrorMessage="1" prompt="Nombre de cada producto" sqref="A28:A29" xr:uid="{00000000-0002-0000-0600-000009000000}"/>
    <dataValidation allowBlank="1" showInputMessage="1" showErrorMessage="1" prompt="Nombre del indicador" sqref="B28:B29" xr:uid="{00000000-0002-0000-0600-00000A000000}"/>
    <dataValidation allowBlank="1" showInputMessage="1" showErrorMessage="1" prompt="Meta anual del indicador" sqref="C28:C29 E28" xr:uid="{00000000-0002-0000-0600-00000B000000}"/>
    <dataValidation allowBlank="1" showInputMessage="1" showErrorMessage="1" prompt="Monto presupuestado para el producto" sqref="D28:D29 E29:F29 F28" xr:uid="{00000000-0002-0000-0600-00000C000000}"/>
    <dataValidation allowBlank="1" showInputMessage="1" showErrorMessage="1" prompt="Meta alcanzada en el trimestre" sqref="G28:G29" xr:uid="{00000000-0002-0000-0600-00000D000000}"/>
    <dataValidation allowBlank="1" showInputMessage="1" showErrorMessage="1" prompt="Monto ejecutado en el trimestre" sqref="H28:H29" xr:uid="{00000000-0002-0000-0600-00000E00000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scale="65" fitToWidth="0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L46"/>
  <sheetViews>
    <sheetView showGridLines="0" tabSelected="1" view="pageBreakPreview" zoomScale="89" zoomScaleNormal="110" zoomScaleSheetLayoutView="89" workbookViewId="0">
      <selection activeCell="G58" sqref="G58"/>
    </sheetView>
  </sheetViews>
  <sheetFormatPr baseColWidth="10" defaultColWidth="11.42578125" defaultRowHeight="15" x14ac:dyDescent="0.25"/>
  <cols>
    <col min="1" max="1" width="23" style="5" customWidth="1"/>
    <col min="2" max="2" width="17" style="5" customWidth="1"/>
    <col min="3" max="10" width="12.7109375" style="5" customWidth="1"/>
    <col min="12" max="12" width="14.42578125" bestFit="1" customWidth="1"/>
  </cols>
  <sheetData>
    <row r="1" spans="1:10" ht="21.75" thickBot="1" x14ac:dyDescent="0.3">
      <c r="A1" s="18"/>
      <c r="B1" s="112" t="s">
        <v>0</v>
      </c>
      <c r="C1" s="113"/>
      <c r="D1" s="113"/>
      <c r="E1" s="113"/>
      <c r="F1" s="113"/>
      <c r="G1" s="113"/>
      <c r="H1" s="113"/>
      <c r="I1" s="113"/>
      <c r="J1" s="114"/>
    </row>
    <row r="2" spans="1:10" ht="21.75" thickBot="1" x14ac:dyDescent="0.3">
      <c r="A2" s="19"/>
      <c r="B2" s="115" t="s">
        <v>1</v>
      </c>
      <c r="C2" s="116"/>
      <c r="D2" s="115" t="s">
        <v>2</v>
      </c>
      <c r="E2" s="116"/>
      <c r="F2" s="116"/>
      <c r="G2" s="116"/>
      <c r="H2" s="117"/>
      <c r="I2" s="1" t="s">
        <v>3</v>
      </c>
      <c r="J2" s="2" t="s">
        <v>4</v>
      </c>
    </row>
    <row r="3" spans="1:10" ht="21.75" thickBot="1" x14ac:dyDescent="0.3">
      <c r="A3" s="20"/>
      <c r="B3" s="118" t="s">
        <v>5</v>
      </c>
      <c r="C3" s="119"/>
      <c r="D3" s="118"/>
      <c r="E3" s="119"/>
      <c r="F3" s="119"/>
      <c r="G3" s="119"/>
      <c r="H3" s="120"/>
      <c r="I3" s="24">
        <v>45575</v>
      </c>
      <c r="J3" s="25"/>
    </row>
    <row r="4" spans="1:10" x14ac:dyDescent="0.25">
      <c r="A4" s="108"/>
      <c r="B4" s="109"/>
      <c r="C4" s="109"/>
      <c r="D4" s="110"/>
      <c r="E4" s="110"/>
      <c r="F4" s="110"/>
      <c r="G4" s="110"/>
      <c r="H4" s="110"/>
      <c r="I4" s="109"/>
      <c r="J4" s="111"/>
    </row>
    <row r="5" spans="1:10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</row>
    <row r="6" spans="1:10" ht="15.75" x14ac:dyDescent="0.25">
      <c r="A6" s="69" t="s">
        <v>97</v>
      </c>
      <c r="B6" s="70"/>
      <c r="C6" s="70"/>
      <c r="D6" s="70"/>
      <c r="E6" s="70"/>
      <c r="F6" s="70"/>
      <c r="G6" s="70"/>
      <c r="H6" s="70"/>
      <c r="I6" s="70"/>
      <c r="J6" s="71"/>
    </row>
    <row r="7" spans="1:10" ht="15.75" x14ac:dyDescent="0.25">
      <c r="A7" s="72" t="s">
        <v>7</v>
      </c>
      <c r="B7" s="73"/>
      <c r="C7" s="73"/>
      <c r="D7" s="73"/>
      <c r="E7" s="73"/>
      <c r="F7" s="73"/>
      <c r="G7" s="73"/>
      <c r="H7" s="73"/>
      <c r="I7" s="73"/>
      <c r="J7" s="74"/>
    </row>
    <row r="8" spans="1:10" x14ac:dyDescent="0.25">
      <c r="A8" s="3" t="s">
        <v>8</v>
      </c>
      <c r="B8" s="100" t="s">
        <v>9</v>
      </c>
      <c r="C8" s="101"/>
      <c r="D8" s="101"/>
      <c r="E8" s="101"/>
      <c r="F8" s="101"/>
      <c r="G8" s="101"/>
      <c r="H8" s="101"/>
      <c r="I8" s="101"/>
      <c r="J8" s="102"/>
    </row>
    <row r="9" spans="1:10" ht="15" customHeight="1" x14ac:dyDescent="0.25">
      <c r="A9" s="21" t="s">
        <v>10</v>
      </c>
      <c r="B9" s="100" t="s">
        <v>11</v>
      </c>
      <c r="C9" s="101"/>
      <c r="D9" s="101"/>
      <c r="E9" s="101"/>
      <c r="F9" s="101"/>
      <c r="G9" s="101"/>
      <c r="H9" s="101"/>
      <c r="I9" s="101"/>
      <c r="J9" s="102"/>
    </row>
    <row r="10" spans="1:10" x14ac:dyDescent="0.25">
      <c r="A10" s="21" t="s">
        <v>12</v>
      </c>
      <c r="B10" s="100" t="s">
        <v>13</v>
      </c>
      <c r="C10" s="101"/>
      <c r="D10" s="101"/>
      <c r="E10" s="101"/>
      <c r="F10" s="101"/>
      <c r="G10" s="101"/>
      <c r="H10" s="101"/>
      <c r="I10" s="101"/>
      <c r="J10" s="102"/>
    </row>
    <row r="11" spans="1:10" ht="31.5" customHeight="1" x14ac:dyDescent="0.25">
      <c r="A11" s="3" t="s">
        <v>14</v>
      </c>
      <c r="B11" s="78" t="s">
        <v>98</v>
      </c>
      <c r="C11" s="103"/>
      <c r="D11" s="103"/>
      <c r="E11" s="103"/>
      <c r="F11" s="103"/>
      <c r="G11" s="103"/>
      <c r="H11" s="103"/>
      <c r="I11" s="103"/>
      <c r="J11" s="104"/>
    </row>
    <row r="12" spans="1:10" ht="44.25" customHeight="1" x14ac:dyDescent="0.25">
      <c r="A12" s="3" t="s">
        <v>16</v>
      </c>
      <c r="B12" s="125" t="s">
        <v>96</v>
      </c>
      <c r="C12" s="126"/>
      <c r="D12" s="126"/>
      <c r="E12" s="126"/>
      <c r="F12" s="126"/>
      <c r="G12" s="126"/>
      <c r="H12" s="126"/>
      <c r="I12" s="126"/>
      <c r="J12" s="127"/>
    </row>
    <row r="13" spans="1:10" ht="15.75" x14ac:dyDescent="0.25">
      <c r="A13" s="69" t="s">
        <v>17</v>
      </c>
      <c r="B13" s="70"/>
      <c r="C13" s="70"/>
      <c r="D13" s="70"/>
      <c r="E13" s="70"/>
      <c r="F13" s="70"/>
      <c r="G13" s="70"/>
      <c r="H13" s="70"/>
      <c r="I13" s="70"/>
      <c r="J13" s="71"/>
    </row>
    <row r="14" spans="1:10" ht="27.75" customHeight="1" x14ac:dyDescent="0.25">
      <c r="A14" s="3" t="s">
        <v>18</v>
      </c>
      <c r="B14" s="22">
        <v>3</v>
      </c>
      <c r="C14" s="96" t="str">
        <f>IFERROR(VLOOKUP(B14,'[1]Validacion datos'!A2:B5,2,FALSE),"")</f>
        <v>DESARROLLO PRODUCTIVO</v>
      </c>
      <c r="D14" s="96"/>
      <c r="E14" s="96"/>
      <c r="F14" s="96"/>
      <c r="G14" s="96"/>
      <c r="H14" s="96"/>
      <c r="I14" s="96"/>
      <c r="J14" s="96"/>
    </row>
    <row r="15" spans="1:10" ht="26.25" customHeight="1" x14ac:dyDescent="0.25">
      <c r="A15" s="3" t="s">
        <v>19</v>
      </c>
      <c r="B15" s="6">
        <v>3.2</v>
      </c>
      <c r="C15" s="96" t="str">
        <f>IFERROR(VLOOKUP(B15,'[1]Validacion datos'!A8:B26,2,FALSE),"")</f>
        <v>Energía confiable y ambientalmente sostenible</v>
      </c>
      <c r="D15" s="96"/>
      <c r="E15" s="96"/>
      <c r="F15" s="96"/>
      <c r="G15" s="96"/>
      <c r="H15" s="96"/>
      <c r="I15" s="96"/>
      <c r="J15" s="96"/>
    </row>
    <row r="16" spans="1:10" ht="47.25" customHeight="1" x14ac:dyDescent="0.25">
      <c r="A16" s="3" t="s">
        <v>20</v>
      </c>
      <c r="B16" s="6" t="s">
        <v>75</v>
      </c>
      <c r="C16" s="134" t="s">
        <v>76</v>
      </c>
      <c r="D16" s="134"/>
      <c r="E16" s="134"/>
      <c r="F16" s="134"/>
      <c r="G16" s="134"/>
      <c r="H16" s="134"/>
      <c r="I16" s="134"/>
      <c r="J16" s="134"/>
    </row>
    <row r="17" spans="1:12" ht="15.75" x14ac:dyDescent="0.25">
      <c r="A17" s="69" t="s">
        <v>22</v>
      </c>
      <c r="B17" s="70"/>
      <c r="C17" s="70"/>
      <c r="D17" s="70"/>
      <c r="E17" s="70"/>
      <c r="F17" s="70"/>
      <c r="G17" s="70"/>
      <c r="H17" s="70"/>
      <c r="I17" s="70"/>
      <c r="J17" s="71"/>
    </row>
    <row r="18" spans="1:12" ht="29.25" customHeight="1" x14ac:dyDescent="0.25">
      <c r="A18" s="3" t="s">
        <v>23</v>
      </c>
      <c r="B18" s="78" t="s">
        <v>102</v>
      </c>
      <c r="C18" s="78"/>
      <c r="D18" s="78"/>
      <c r="E18" s="78"/>
      <c r="F18" s="78"/>
      <c r="G18" s="78"/>
      <c r="H18" s="78"/>
      <c r="I18" s="78"/>
      <c r="J18" s="79"/>
    </row>
    <row r="19" spans="1:12" ht="33" customHeight="1" x14ac:dyDescent="0.25">
      <c r="A19" s="8" t="s">
        <v>25</v>
      </c>
      <c r="B19" s="78" t="s">
        <v>77</v>
      </c>
      <c r="C19" s="78"/>
      <c r="D19" s="78"/>
      <c r="E19" s="78"/>
      <c r="F19" s="78"/>
      <c r="G19" s="78"/>
      <c r="H19" s="78"/>
      <c r="I19" s="78"/>
      <c r="J19" s="79"/>
    </row>
    <row r="20" spans="1:12" ht="22.5" customHeight="1" x14ac:dyDescent="0.25">
      <c r="A20" s="8" t="s">
        <v>26</v>
      </c>
      <c r="B20" s="78" t="s">
        <v>78</v>
      </c>
      <c r="C20" s="78"/>
      <c r="D20" s="78"/>
      <c r="E20" s="78"/>
      <c r="F20" s="78"/>
      <c r="G20" s="78"/>
      <c r="H20" s="78"/>
      <c r="I20" s="78"/>
      <c r="J20" s="79"/>
    </row>
    <row r="21" spans="1:12" ht="78" customHeight="1" x14ac:dyDescent="0.25">
      <c r="A21" s="8" t="s">
        <v>27</v>
      </c>
      <c r="B21" s="78" t="s">
        <v>103</v>
      </c>
      <c r="C21" s="78"/>
      <c r="D21" s="78"/>
      <c r="E21" s="78"/>
      <c r="F21" s="78"/>
      <c r="G21" s="78"/>
      <c r="H21" s="78"/>
      <c r="I21" s="78"/>
      <c r="J21" s="79"/>
    </row>
    <row r="22" spans="1:12" ht="15.75" x14ac:dyDescent="0.25">
      <c r="A22" s="69" t="s">
        <v>28</v>
      </c>
      <c r="B22" s="70"/>
      <c r="C22" s="70"/>
      <c r="D22" s="70"/>
      <c r="E22" s="70"/>
      <c r="F22" s="70"/>
      <c r="G22" s="70"/>
      <c r="H22" s="70"/>
      <c r="I22" s="70"/>
      <c r="J22" s="71"/>
    </row>
    <row r="23" spans="1:12" ht="15.75" x14ac:dyDescent="0.25">
      <c r="A23" s="72" t="s">
        <v>29</v>
      </c>
      <c r="B23" s="73"/>
      <c r="C23" s="73"/>
      <c r="D23" s="73"/>
      <c r="E23" s="73"/>
      <c r="F23" s="73"/>
      <c r="G23" s="73"/>
      <c r="H23" s="73"/>
      <c r="I23" s="73"/>
      <c r="J23" s="74"/>
    </row>
    <row r="24" spans="1:12" ht="15" customHeight="1" x14ac:dyDescent="0.25">
      <c r="A24" s="91" t="s">
        <v>30</v>
      </c>
      <c r="B24" s="92"/>
      <c r="C24" s="93" t="s">
        <v>31</v>
      </c>
      <c r="D24" s="94"/>
      <c r="E24" s="94"/>
      <c r="F24" s="94" t="s">
        <v>32</v>
      </c>
      <c r="G24" s="94"/>
      <c r="H24" s="92"/>
      <c r="I24" s="93" t="s">
        <v>33</v>
      </c>
      <c r="J24" s="95"/>
    </row>
    <row r="25" spans="1:12" x14ac:dyDescent="0.25">
      <c r="A25" s="84">
        <v>12519643</v>
      </c>
      <c r="B25" s="85"/>
      <c r="C25" s="86">
        <v>23428226</v>
      </c>
      <c r="D25" s="87"/>
      <c r="E25" s="88"/>
      <c r="F25" s="86">
        <v>15490534.9</v>
      </c>
      <c r="G25" s="87"/>
      <c r="H25" s="88"/>
      <c r="I25" s="123">
        <f>+F25/C25</f>
        <v>0.66119111622023796</v>
      </c>
      <c r="J25" s="124"/>
      <c r="L25" s="56"/>
    </row>
    <row r="26" spans="1:12" ht="15.75" x14ac:dyDescent="0.25">
      <c r="A26" s="72" t="s">
        <v>34</v>
      </c>
      <c r="B26" s="73"/>
      <c r="C26" s="73"/>
      <c r="D26" s="73"/>
      <c r="E26" s="73"/>
      <c r="F26" s="73"/>
      <c r="G26" s="73"/>
      <c r="H26" s="73"/>
      <c r="I26" s="73"/>
      <c r="J26" s="74"/>
      <c r="L26" s="57"/>
    </row>
    <row r="27" spans="1:12" x14ac:dyDescent="0.25">
      <c r="A27" s="4"/>
      <c r="B27"/>
      <c r="C27" s="75" t="s">
        <v>35</v>
      </c>
      <c r="D27" s="76"/>
      <c r="E27" s="75" t="s">
        <v>36</v>
      </c>
      <c r="F27" s="76"/>
      <c r="G27" s="75" t="s">
        <v>37</v>
      </c>
      <c r="H27" s="75"/>
      <c r="I27" s="75" t="s">
        <v>38</v>
      </c>
      <c r="J27" s="77"/>
    </row>
    <row r="28" spans="1:12" ht="38.25" x14ac:dyDescent="0.25">
      <c r="A28" s="9" t="s">
        <v>39</v>
      </c>
      <c r="B28" s="10" t="s">
        <v>40</v>
      </c>
      <c r="C28" s="10" t="s">
        <v>41</v>
      </c>
      <c r="D28" s="10" t="s">
        <v>42</v>
      </c>
      <c r="E28" s="10" t="s">
        <v>43</v>
      </c>
      <c r="F28" s="10" t="s">
        <v>44</v>
      </c>
      <c r="G28" s="10" t="s">
        <v>45</v>
      </c>
      <c r="H28" s="10" t="s">
        <v>46</v>
      </c>
      <c r="I28" s="10" t="s">
        <v>47</v>
      </c>
      <c r="J28" s="11" t="s">
        <v>48</v>
      </c>
    </row>
    <row r="29" spans="1:12" ht="72" x14ac:dyDescent="0.3">
      <c r="A29" s="27" t="s">
        <v>79</v>
      </c>
      <c r="B29" s="28" t="s">
        <v>80</v>
      </c>
      <c r="C29" s="12">
        <v>2</v>
      </c>
      <c r="D29" s="29">
        <v>23428226</v>
      </c>
      <c r="E29" s="12">
        <v>1</v>
      </c>
      <c r="F29" s="29">
        <v>5369930</v>
      </c>
      <c r="G29" s="14">
        <v>1</v>
      </c>
      <c r="H29" s="39">
        <v>9025550.3800000008</v>
      </c>
      <c r="I29" s="15">
        <f>Tabla13[[#This Row],[Física 
(E)]]/Tabla13[[#This Row],[Física
(C)]]</f>
        <v>1</v>
      </c>
      <c r="J29" s="16">
        <f>+Tabla13[[#This Row],[Financiera 
 (F)]]/Tabla13[[#This Row],[Financiera
(D)]]</f>
        <v>1.6807575480499748</v>
      </c>
      <c r="L29" s="48"/>
    </row>
    <row r="30" spans="1:12" ht="15.75" x14ac:dyDescent="0.25">
      <c r="A30" s="69" t="s">
        <v>50</v>
      </c>
      <c r="B30" s="70"/>
      <c r="C30" s="70"/>
      <c r="D30" s="70"/>
      <c r="E30" s="70"/>
      <c r="F30" s="70"/>
      <c r="G30" s="70"/>
      <c r="H30" s="70"/>
      <c r="I30" s="70"/>
      <c r="J30" s="71"/>
    </row>
    <row r="31" spans="1:12" ht="15.75" x14ac:dyDescent="0.25">
      <c r="A31" s="72" t="s">
        <v>51</v>
      </c>
      <c r="B31" s="73"/>
      <c r="C31" s="73"/>
      <c r="D31" s="73"/>
      <c r="E31" s="73"/>
      <c r="F31" s="73"/>
      <c r="G31" s="73"/>
      <c r="H31" s="73"/>
      <c r="I31" s="73"/>
      <c r="J31" s="74"/>
    </row>
    <row r="32" spans="1:12" ht="28.5" customHeight="1" x14ac:dyDescent="0.25">
      <c r="A32" s="17" t="s">
        <v>52</v>
      </c>
      <c r="B32" s="80" t="s">
        <v>104</v>
      </c>
      <c r="C32" s="80"/>
      <c r="D32" s="80"/>
      <c r="E32" s="80"/>
      <c r="F32" s="80"/>
      <c r="G32" s="80"/>
      <c r="H32" s="80"/>
      <c r="I32" s="80"/>
      <c r="J32" s="81"/>
    </row>
    <row r="33" spans="1:10" ht="30" x14ac:dyDescent="0.25">
      <c r="A33" s="17" t="s">
        <v>53</v>
      </c>
      <c r="B33" s="78" t="s">
        <v>81</v>
      </c>
      <c r="C33" s="78"/>
      <c r="D33" s="78"/>
      <c r="E33" s="78"/>
      <c r="F33" s="78"/>
      <c r="G33" s="78"/>
      <c r="H33" s="78"/>
      <c r="I33" s="78"/>
      <c r="J33" s="79"/>
    </row>
    <row r="34" spans="1:10" ht="71.25" customHeight="1" x14ac:dyDescent="0.25">
      <c r="A34" s="17" t="s">
        <v>54</v>
      </c>
      <c r="B34" s="82" t="s">
        <v>133</v>
      </c>
      <c r="C34" s="82"/>
      <c r="D34" s="82"/>
      <c r="E34" s="82"/>
      <c r="F34" s="82"/>
      <c r="G34" s="82"/>
      <c r="H34" s="82"/>
      <c r="I34" s="82"/>
      <c r="J34" s="83"/>
    </row>
    <row r="35" spans="1:10" ht="95.25" customHeight="1" x14ac:dyDescent="0.25">
      <c r="A35" s="17" t="s">
        <v>55</v>
      </c>
      <c r="B35" s="132" t="s">
        <v>134</v>
      </c>
      <c r="C35" s="132"/>
      <c r="D35" s="132"/>
      <c r="E35" s="132"/>
      <c r="F35" s="132"/>
      <c r="G35" s="132"/>
      <c r="H35" s="132"/>
      <c r="I35" s="132"/>
      <c r="J35" s="133"/>
    </row>
    <row r="36" spans="1:10" ht="15.75" x14ac:dyDescent="0.25">
      <c r="A36" s="69" t="s">
        <v>56</v>
      </c>
      <c r="B36" s="70"/>
      <c r="C36" s="70"/>
      <c r="D36" s="70"/>
      <c r="E36" s="70"/>
      <c r="F36" s="70"/>
      <c r="G36" s="70"/>
      <c r="H36" s="70"/>
      <c r="I36" s="70"/>
      <c r="J36" s="71"/>
    </row>
    <row r="37" spans="1:10" ht="15.75" x14ac:dyDescent="0.25">
      <c r="A37" s="62" t="s">
        <v>57</v>
      </c>
      <c r="B37" s="63"/>
      <c r="C37" s="63"/>
      <c r="D37" s="63"/>
      <c r="E37" s="63"/>
      <c r="F37" s="63"/>
      <c r="G37" s="63"/>
      <c r="H37" s="63"/>
      <c r="I37" s="63"/>
      <c r="J37" s="64"/>
    </row>
    <row r="38" spans="1:10" ht="29.25" customHeight="1" x14ac:dyDescent="0.25">
      <c r="A38" s="65" t="s">
        <v>132</v>
      </c>
      <c r="B38" s="66"/>
      <c r="C38" s="66"/>
      <c r="D38" s="66"/>
      <c r="E38" s="66"/>
      <c r="F38" s="66"/>
      <c r="G38" s="66"/>
      <c r="H38" s="66"/>
      <c r="I38" s="66"/>
      <c r="J38" s="67"/>
    </row>
    <row r="39" spans="1:10" ht="27.7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0" ht="30.75" customHeight="1" x14ac:dyDescent="0.25">
      <c r="A40" s="68" t="s">
        <v>58</v>
      </c>
      <c r="B40" s="68"/>
      <c r="C40" s="68"/>
      <c r="D40" s="68"/>
      <c r="E40" s="68"/>
      <c r="F40" s="68"/>
      <c r="G40" s="68"/>
      <c r="H40" s="68"/>
      <c r="I40" s="68"/>
      <c r="J40" s="68"/>
    </row>
    <row r="42" spans="1:10" x14ac:dyDescent="0.25">
      <c r="A42" s="26" t="s">
        <v>59</v>
      </c>
      <c r="B42" s="46">
        <f>+A25</f>
        <v>12519643</v>
      </c>
      <c r="D42" s="36"/>
      <c r="E42" s="36"/>
      <c r="F42" s="36"/>
      <c r="H42" s="36"/>
      <c r="I42" s="36"/>
      <c r="J42" s="36"/>
    </row>
    <row r="43" spans="1:10" x14ac:dyDescent="0.25">
      <c r="A43" s="26" t="s">
        <v>60</v>
      </c>
      <c r="B43" s="46">
        <f>+C25</f>
        <v>23428226</v>
      </c>
      <c r="D43" s="35"/>
      <c r="E43" s="35" t="s">
        <v>105</v>
      </c>
      <c r="F43" s="35"/>
      <c r="H43" s="35"/>
      <c r="I43" s="35" t="s">
        <v>119</v>
      </c>
      <c r="J43" s="35"/>
    </row>
    <row r="44" spans="1:10" x14ac:dyDescent="0.25">
      <c r="A44" s="26" t="s">
        <v>70</v>
      </c>
      <c r="B44" s="53">
        <f>+F25</f>
        <v>15490534.9</v>
      </c>
      <c r="D44" s="34"/>
      <c r="E44" s="34" t="s">
        <v>118</v>
      </c>
      <c r="F44" s="34"/>
      <c r="H44" s="34"/>
      <c r="I44" s="34" t="s">
        <v>120</v>
      </c>
      <c r="J44" s="34"/>
    </row>
    <row r="45" spans="1:10" x14ac:dyDescent="0.25">
      <c r="B45" s="40"/>
    </row>
    <row r="46" spans="1:10" x14ac:dyDescent="0.25">
      <c r="B46" s="40"/>
    </row>
  </sheetData>
  <mergeCells count="48">
    <mergeCell ref="A4:J4"/>
    <mergeCell ref="B1:J1"/>
    <mergeCell ref="B2:C2"/>
    <mergeCell ref="D2:H2"/>
    <mergeCell ref="B3:C3"/>
    <mergeCell ref="D3:H3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A37:J37"/>
    <mergeCell ref="A38:J38"/>
    <mergeCell ref="A40:J40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</mergeCells>
  <dataValidations count="15">
    <dataValidation allowBlank="1" sqref="A8" xr:uid="{00000000-0002-0000-0100-000000000000}"/>
    <dataValidation allowBlank="1" showInputMessage="1" prompt="Nombre del capítulo" sqref="B8:J10" xr:uid="{00000000-0002-0000-0100-000001000000}"/>
    <dataValidation allowBlank="1" showInputMessage="1" showErrorMessage="1" prompt="¿A quién va dirigido el programa?, ¿qué característica tiene esta población que requiere ser beneficiada?" sqref="B20:J20" xr:uid="{00000000-0002-0000-0100-000002000000}"/>
    <dataValidation allowBlank="1" showInputMessage="1" showErrorMessage="1" prompt="Nombre del producto" sqref="B32:J32" xr:uid="{00000000-0002-0000-0100-000003000000}"/>
    <dataValidation allowBlank="1" showInputMessage="1" showErrorMessage="1" prompt="1. Describir lo plasmado en el presupuesto_x000a_2. Describir lo alcanzado en términos financieros y de producción " sqref="B34:J34" xr:uid="{00000000-0002-0000-0100-000004000000}"/>
    <dataValidation allowBlank="1" showInputMessage="1" showErrorMessage="1" prompt="De existir desvío, explicar razones." sqref="B35:J35" xr:uid="{00000000-0002-0000-0100-000005000000}"/>
    <dataValidation allowBlank="1" showInputMessage="1" showErrorMessage="1" prompt="Oportunidades de mejora identificadas" sqref="A38:J39" xr:uid="{00000000-0002-0000-0100-000006000000}"/>
    <dataValidation allowBlank="1" showInputMessage="1" showErrorMessage="1" prompt="Presupuesto del programa" sqref="A25:C25 F25" xr:uid="{00000000-0002-0000-0100-000007000000}"/>
    <dataValidation allowBlank="1" showInputMessage="1" showErrorMessage="1" prompt="¿En qué consiste el programa?" sqref="B33:J33 B19:J19" xr:uid="{00000000-0002-0000-0100-000008000000}"/>
    <dataValidation allowBlank="1" showInputMessage="1" showErrorMessage="1" prompt="Nombre de cada producto" sqref="A28:A29" xr:uid="{00000000-0002-0000-0100-000009000000}"/>
    <dataValidation allowBlank="1" showInputMessage="1" showErrorMessage="1" prompt="Nombre del indicador" sqref="B28:B29" xr:uid="{00000000-0002-0000-0100-00000A000000}"/>
    <dataValidation allowBlank="1" showInputMessage="1" showErrorMessage="1" prompt="Meta anual del indicador" sqref="C28:C29 E28" xr:uid="{00000000-0002-0000-0100-00000B000000}"/>
    <dataValidation allowBlank="1" showInputMessage="1" showErrorMessage="1" prompt="Monto presupuestado para el producto" sqref="D28:D29 E29:F29 F28" xr:uid="{00000000-0002-0000-0100-00000C000000}"/>
    <dataValidation allowBlank="1" showInputMessage="1" showErrorMessage="1" prompt="Meta alcanzada en el trimestre" sqref="G28:G29" xr:uid="{00000000-0002-0000-0100-00000D000000}"/>
    <dataValidation allowBlank="1" showInputMessage="1" showErrorMessage="1" prompt="Monto ejecutado en el trimestre" sqref="H28" xr:uid="{00000000-0002-0000-0100-00000E00000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scale="64" fitToWidth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875432-060c-4a96-bc33-cbf9aa818b47">
      <Terms xmlns="http://schemas.microsoft.com/office/infopath/2007/PartnerControls"/>
    </lcf76f155ced4ddcb4097134ff3c332f>
    <TaxCatchAll xmlns="2ea96bed-ecf9-4008-9cf6-cb17032fa9c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3F7ED43D49CB40BF088741B792AD7D" ma:contentTypeVersion="15" ma:contentTypeDescription="Crear nuevo documento." ma:contentTypeScope="" ma:versionID="17c3f15651937ba655518e0e7a0dc57f">
  <xsd:schema xmlns:xsd="http://www.w3.org/2001/XMLSchema" xmlns:xs="http://www.w3.org/2001/XMLSchema" xmlns:p="http://schemas.microsoft.com/office/2006/metadata/properties" xmlns:ns2="23875432-060c-4a96-bc33-cbf9aa818b47" xmlns:ns3="2ea96bed-ecf9-4008-9cf6-cb17032fa9cb" targetNamespace="http://schemas.microsoft.com/office/2006/metadata/properties" ma:root="true" ma:fieldsID="61ecbdb7c75a7d35edb234913507d942" ns2:_="" ns3:_="">
    <xsd:import namespace="23875432-060c-4a96-bc33-cbf9aa818b47"/>
    <xsd:import namespace="2ea96bed-ecf9-4008-9cf6-cb17032fa9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75432-060c-4a96-bc33-cbf9aa818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96bed-ecf9-4008-9cf6-cb17032fa9c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064a4e1-a069-46f8-a04f-7fb70492f654}" ma:internalName="TaxCatchAll" ma:showField="CatchAllData" ma:web="2ea96bed-ecf9-4008-9cf6-cb17032fa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61B1E0-2EDF-4049-9F48-0206C44F3965}">
  <ds:schemaRefs>
    <ds:schemaRef ds:uri="http://schemas.microsoft.com/office/2006/metadata/properties"/>
    <ds:schemaRef ds:uri="http://schemas.microsoft.com/office/infopath/2007/PartnerControls"/>
    <ds:schemaRef ds:uri="23875432-060c-4a96-bc33-cbf9aa818b47"/>
    <ds:schemaRef ds:uri="2ea96bed-ecf9-4008-9cf6-cb17032fa9cb"/>
  </ds:schemaRefs>
</ds:datastoreItem>
</file>

<file path=customXml/itemProps2.xml><?xml version="1.0" encoding="utf-8"?>
<ds:datastoreItem xmlns:ds="http://schemas.openxmlformats.org/officeDocument/2006/customXml" ds:itemID="{E5759F19-CFB3-4B92-A835-2C0966DDFC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75432-060c-4a96-bc33-cbf9aa818b47"/>
    <ds:schemaRef ds:uri="2ea96bed-ecf9-4008-9cf6-cb17032fa9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AE24C0-EAC3-4761-A39B-500D8DEEEE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6816</vt:lpstr>
      <vt:lpstr>6817</vt:lpstr>
      <vt:lpstr>6819</vt:lpstr>
      <vt:lpstr>7706</vt:lpstr>
      <vt:lpstr>7707</vt:lpstr>
      <vt:lpstr>7708</vt:lpstr>
      <vt:lpstr>7709</vt:lpstr>
      <vt:lpstr>'6816'!Área_de_impresión</vt:lpstr>
      <vt:lpstr>'6819'!Área_de_impresión</vt:lpstr>
      <vt:lpstr>'7706'!Área_de_impresión</vt:lpstr>
      <vt:lpstr>'7707'!Área_de_impresión</vt:lpstr>
      <vt:lpstr>'7708'!Área_de_impresión</vt:lpstr>
      <vt:lpstr>'7709'!Área_de_impresión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>Marlin Lionice Chalas Mateo</cp:lastModifiedBy>
  <cp:revision/>
  <cp:lastPrinted>2025-10-13T15:43:20Z</cp:lastPrinted>
  <dcterms:created xsi:type="dcterms:W3CDTF">2021-03-22T15:50:10Z</dcterms:created>
  <dcterms:modified xsi:type="dcterms:W3CDTF">2025-10-14T16:42:59Z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0x010100DE4682001B4B4844B33EA7A4423DA4B3</vt:lpwstr>
  </property>
  <property fmtid="{D5CDD505-2E9C-101B-9397-08002B2CF9AE}" pid="3" name="MediaServiceImageTags">
    <vt:lpwstr/>
  </property>
</Properties>
</file>