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memgobdo.sharepoint.com/sites/DirecciondePlanificacionyDesarrollo/Documentos compartidos/DPPP/Depto. PPP/2024/Informes de Monitoreos/PRIORIZADOS/T4/"/>
    </mc:Choice>
  </mc:AlternateContent>
  <xr:revisionPtr revIDLastSave="9" documentId="13_ncr:1_{F205087E-D13A-401F-BB0D-516958E776BD}" xr6:coauthVersionLast="47" xr6:coauthVersionMax="47" xr10:uidLastSave="{DED598D0-D4B2-42D5-A94F-A333E435B1E2}"/>
  <bookViews>
    <workbookView xWindow="-20610" yWindow="-120" windowWidth="20730" windowHeight="11160" activeTab="6" xr2:uid="{00000000-000D-0000-FFFF-FFFF00000000}"/>
  </bookViews>
  <sheets>
    <sheet name="6816" sheetId="3" r:id="rId1"/>
    <sheet name="6817" sheetId="4" r:id="rId2"/>
    <sheet name="6819" sheetId="9" r:id="rId3"/>
    <sheet name="7706" sheetId="1" r:id="rId4"/>
    <sheet name="7707" sheetId="5" r:id="rId5"/>
    <sheet name="7708" sheetId="6" r:id="rId6"/>
    <sheet name="7709" sheetId="2" r:id="rId7"/>
  </sheets>
  <externalReferences>
    <externalReference r:id="rId8"/>
  </externalReferences>
  <definedNames>
    <definedName name="_xlnm.Print_Area" localSheetId="0">'6816'!$A$1:$J$45</definedName>
    <definedName name="_xlnm.Print_Area" localSheetId="2">'6819'!$A$1:$J$44</definedName>
    <definedName name="_xlnm.Print_Area" localSheetId="3">'7706'!$A$1:$J$44</definedName>
    <definedName name="_xlnm.Print_Area" localSheetId="5">'7708'!$A$1:$J$45</definedName>
    <definedName name="_xlnm.Print_Area" localSheetId="6">'7709'!$A$1:$J$45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2" l="1"/>
  <c r="B43" i="2"/>
  <c r="I25" i="2" l="1"/>
  <c r="B45" i="6"/>
  <c r="B44" i="6"/>
  <c r="B44" i="5" l="1"/>
  <c r="B43" i="5"/>
  <c r="J29" i="4" l="1"/>
  <c r="J29" i="3"/>
  <c r="B44" i="9" l="1"/>
  <c r="I25" i="9"/>
  <c r="B43" i="9"/>
  <c r="B44" i="3" l="1"/>
  <c r="B42" i="5"/>
  <c r="I25" i="5" l="1"/>
  <c r="I25" i="4"/>
  <c r="I25" i="3"/>
  <c r="I25" i="6"/>
  <c r="I25" i="1"/>
  <c r="J29" i="1"/>
  <c r="B42" i="9" l="1"/>
  <c r="B44" i="4"/>
  <c r="B43" i="4"/>
  <c r="B42" i="4"/>
  <c r="B43" i="3"/>
  <c r="B42" i="3"/>
  <c r="B42" i="2"/>
  <c r="B43" i="6"/>
  <c r="B43" i="1"/>
  <c r="B42" i="1"/>
  <c r="I29" i="5" l="1"/>
  <c r="I29" i="9"/>
  <c r="I29" i="1"/>
  <c r="J29" i="5"/>
  <c r="J29" i="2"/>
  <c r="J29" i="9" l="1"/>
  <c r="C16" i="9"/>
  <c r="C15" i="9"/>
  <c r="C14" i="9"/>
  <c r="J29" i="6" l="1"/>
  <c r="I29" i="6"/>
  <c r="I29" i="4"/>
  <c r="I29" i="3"/>
  <c r="I29" i="2"/>
  <c r="C15" i="6" l="1"/>
  <c r="C16" i="6" l="1"/>
  <c r="C14" i="6"/>
  <c r="C15" i="5" l="1"/>
  <c r="C14" i="5"/>
  <c r="C16" i="4" l="1"/>
  <c r="C15" i="4"/>
  <c r="C14" i="4"/>
  <c r="C16" i="3" l="1"/>
  <c r="C15" i="3"/>
  <c r="C14" i="3"/>
  <c r="C15" i="2" l="1"/>
  <c r="C14" i="2"/>
  <c r="C16" i="1" l="1"/>
  <c r="C15" i="1"/>
  <c r="C14" i="1"/>
</calcChain>
</file>

<file path=xl/sharedStrings.xml><?xml version="1.0" encoding="utf-8"?>
<sst xmlns="http://schemas.openxmlformats.org/spreadsheetml/2006/main" count="533" uniqueCount="135">
  <si>
    <t>Informe de Evaluación Trimestral de las Metas Físicas-Financieras</t>
  </si>
  <si>
    <t>Código</t>
  </si>
  <si>
    <t>Documento Relacionado</t>
  </si>
  <si>
    <t>Fecha Versión</t>
  </si>
  <si>
    <t>Versión</t>
  </si>
  <si>
    <t>DEC-FOR013</t>
  </si>
  <si>
    <t>I -Información Instituciónal</t>
  </si>
  <si>
    <t>I.I - Completar los datos requeridos sobre la institución</t>
  </si>
  <si>
    <t>Capítulo</t>
  </si>
  <si>
    <t>0222-MINISTERIO DE ENERGIA Y MINAS</t>
  </si>
  <si>
    <t>Subcapítulo</t>
  </si>
  <si>
    <t>01-MINISTERIO DE ENERGIA Y MINAS</t>
  </si>
  <si>
    <t>Unidad Ejecutora</t>
  </si>
  <si>
    <t>0001-MINISTERIO DE ENERGIA Y MINAS</t>
  </si>
  <si>
    <t>Misión</t>
  </si>
  <si>
    <t>Formular y administrar politicas para el aprovechamiento integral de los recursos energeticos y mineros de la Republica 
Dominicana, bajo criterios de transparencia y sostenibilidad ambiental.</t>
  </si>
  <si>
    <t>Visión</t>
  </si>
  <si>
    <t>II. Contribución a la Estrategia Nacional de Desarrollo</t>
  </si>
  <si>
    <t>Eje estratégico:</t>
  </si>
  <si>
    <t>Objetivo general:</t>
  </si>
  <si>
    <t>Objetivo(s) específico(s):</t>
  </si>
  <si>
    <t>3.5.6</t>
  </si>
  <si>
    <t>III. Información del Programa</t>
  </si>
  <si>
    <t>Nombre:</t>
  </si>
  <si>
    <t>Regulación, fiscalización y desarrollo de la minería metálica, no metálica y MAPE.</t>
  </si>
  <si>
    <t>Descripción:</t>
  </si>
  <si>
    <r>
      <t>Beneficiarios:</t>
    </r>
    <r>
      <rPr>
        <sz val="12"/>
        <color rgb="FF000000"/>
        <rFont val="Century Gothic"/>
        <family val="2"/>
      </rPr>
      <t xml:space="preserve"> </t>
    </r>
  </si>
  <si>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</si>
  <si>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</si>
  <si>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</si>
  <si>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</si>
  <si>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</si>
  <si>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</si>
  <si>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</si>
  <si>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</si>
  <si>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</si>
  <si>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</si>
  <si>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</si>
  <si>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</si>
  <si>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</si>
  <si>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</si>
  <si>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</si>
  <si>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</si>
  <si>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</si>
  <si>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</si>
  <si>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</si>
  <si>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</si>
  <si>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</si>
  <si>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</si>
  <si>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Cantidad de Resoluciones aprobadas.</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</si>
  <si>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</si>
  <si>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</si>
  <si>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</si>
  <si>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</si>
  <si>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</si>
  <si>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</si>
  <si>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</si>
  <si>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</si>
  <si>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</si>
  <si>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</si>
  <si>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Presupuesto aprobado  :</t>
  </si>
  <si>
    <t>Presupuesto modificado :</t>
  </si>
  <si>
    <t>Devengado ejecutado :</t>
  </si>
  <si>
    <t xml:space="preserve">3.2.1. </t>
  </si>
  <si>
    <t>Asegurar un suministro confiable de electricidad, a precios competitivos y en condiciones de sostenibilidad financiera y ambiental.</t>
  </si>
  <si>
    <t>Regulación y desarrollo energético</t>
  </si>
  <si>
    <t xml:space="preserve">Sensibilizar el uso racional de la energía en instituciones públicas y privadas. </t>
  </si>
  <si>
    <t>Número de zonas intervenidas y desarrolladas.</t>
  </si>
  <si>
    <t>7707.- Comunidades rurales y urbanas reciben acciones para el desarrollo energético.</t>
  </si>
  <si>
    <t xml:space="preserve">Electrificar a comunidades rurales y urbanas sin acceso a electricidad. </t>
  </si>
  <si>
    <t xml:space="preserve">Logros alcanzados: </t>
  </si>
  <si>
    <t>Total devengado :</t>
  </si>
  <si>
    <t>3.3.4</t>
  </si>
  <si>
    <t>7708-0002. Instituciones reciben regulación y desarrollo de la energía renovable, no renovable y nuclear.</t>
  </si>
  <si>
    <t>Instituciones supervisadas que utilicen radiación ionizante</t>
  </si>
  <si>
    <t>Supervisar las instalaciones que utilicen fuentes radiactivas o equipos generadores de radiación.</t>
  </si>
  <si>
    <t>3.2.2</t>
  </si>
  <si>
    <t>Desarrollar una estrategia integrada de exploración petrolera de corto, mediano y largo plazos, coherente y sostenida, que permita determinar la factibilidad de la explotación, incluyendo la plataforma marina y asegurando la sostenibilidad ambiental.</t>
  </si>
  <si>
    <t>Mejorar y actualizar la regulación en materia de exploración petrolera.</t>
  </si>
  <si>
    <t>Personas físicas y jurídicas</t>
  </si>
  <si>
    <t>7709-. Adquisición de nuevos datos de líneas sísmicas 2D de alta definición (5,000 kms.) en cuencas costa afuera en el sur y el norte del país.</t>
  </si>
  <si>
    <t xml:space="preserve">Reporte de datos de líneas sísmicas adquiridas. </t>
  </si>
  <si>
    <t xml:space="preserve">Incrementar la información la información de las cuencas sedimentarias con potencial de explotación de hidrocarburos. </t>
  </si>
  <si>
    <t xml:space="preserve">Regulación, fiscalización  y desarrollo de la minería metálica , no metálica y MAPE. </t>
  </si>
  <si>
    <t xml:space="preserve">Este programa esta vinculado al ODS 15: "Vida de ecosistemas terrestre", ya que incentiva a una consciencia creciente entre las empresas de que deben actuar rápido, para demostrar que han incorporado la sostenibilidad como un modelo de negocio para evitar perder oportunidades comerciales y financieras.  </t>
  </si>
  <si>
    <t xml:space="preserve">Número de auditorías realizadas </t>
  </si>
  <si>
    <t>Regulacion y desarrollo energético.</t>
  </si>
  <si>
    <t>Esta actividad consiste en inspecionar las ejecutorias de los planes de mantenimiento realizados a las infraestruturas energéticas.</t>
  </si>
  <si>
    <t>Personas fisicas y jurídicas</t>
  </si>
  <si>
    <t xml:space="preserve">Este programa esta vinculado al ODS 7, "Energia asequible y no contaminante" el cual garantiza el acceso a: energía, segura, sostenible y moderna, y a prestar atención a otras fuentes energéticas seguras y limpias. </t>
  </si>
  <si>
    <t>6817.- Empresas Públicas y privadas reciben fiscalizaciones de las infraestructuras energéticas</t>
  </si>
  <si>
    <t>Número de fiscalizaciones realizadas.</t>
  </si>
  <si>
    <t>6817.- Empresas públicas y privadas reciben fiscalizaciones de las infraestructuras energéticas.</t>
  </si>
  <si>
    <t>Se realizaran las fiscalizaciones a las infraestructuras  para validar el cumplimiento de las mismas.</t>
  </si>
  <si>
    <t>Educar sobre las diferentes formas de generación de energía a partir de fuentes renovables, en cumplimiento con las metas de eficiencia y ahorro energético.</t>
  </si>
  <si>
    <t>Cantidad de actividades educativas de sensibilización sobre las diferentes formas de generación de energía a partir de fuentes renovables</t>
  </si>
  <si>
    <t xml:space="preserve">Educar sobre las diferentes formas de generación de energía a partir de fuentes renovables, en cumplimiento con las metas de eficiencia y ahorro energético, usando como ejemplo las distintas estaciones temáticas del Parque Temático de Energía Renovable de la ciudad Juan Bosch.  </t>
  </si>
  <si>
    <t>Jesús Castillo</t>
  </si>
  <si>
    <t>Encargado Dpto. Contabilidad</t>
  </si>
  <si>
    <t>Ser una entidad de excelencia en la formulación y ejecución eficiente, responsable y transparente de políticas de desarrollo, para el 
integral y gestión sostenible de los recursos energéticos y mineros, en beneficios de las presentes y futuras generaciones de 
Dominicanos.</t>
  </si>
  <si>
    <t>I -Información Institucional</t>
  </si>
  <si>
    <t>Formular y administrar políticas para el aprovechamiento integral de los recursos energéticos y mineros de la Republica 
Dominicana, bajo criterios de transparencia y sostenibilidad ambiental.</t>
  </si>
  <si>
    <t>Regulación y desarrollo energético.</t>
  </si>
  <si>
    <t xml:space="preserve">Este programa esta vinculado al ODS 7, "Energía asequible y no contaminante", el cual garantiza el acceso a: energía segura, sostenible y moderna, y a prestar atención a fuentes energéticas seguras y limpias, así como su promoción. </t>
  </si>
  <si>
    <t>6819.- Personas Físicas y jurídicas  reciben formación para el uso, desarrollo y ahorro de la energía.</t>
  </si>
  <si>
    <t>Regulación y desarrollo de hidrocarburos</t>
  </si>
  <si>
    <r>
      <t>Este programa esta vinculado a la Línea de Acción 3.2.2.1 de la END 2030: "</t>
    </r>
    <r>
      <rPr>
        <sz val="11"/>
        <color theme="1"/>
        <rFont val="Calibri"/>
        <family val="2"/>
        <scheme val="minor"/>
      </rPr>
      <t>Desarrollar una estrategia integrada de exploración petrolera de corto, mediano y largo plazo, coherente y sostenible, que permita determinar la factibilidad de la explotación, incluyendo la plataforma marina y asegurando la sostenibilidad ambiental",</t>
    </r>
    <r>
      <rPr>
        <i/>
        <sz val="11"/>
        <color theme="1"/>
        <rFont val="Calibri"/>
        <family val="2"/>
        <scheme val="minor"/>
      </rPr>
      <t xml:space="preserve"> y además al ODS 7, "Energía asequible y no contaminante" el cual garantiza el acceso a: energía, segura, sostenible y moderna, y a prestar atención a otras fuentes energéticas seguras y limpias. </t>
    </r>
  </si>
  <si>
    <t>7709  Estado Dominicano recibe nueva data sísmica para incrementar el potencial hidrocarburifero en el país</t>
  </si>
  <si>
    <t>Encargada de Planes, Programas y Proyectos</t>
  </si>
  <si>
    <t>Carolina Hernández</t>
  </si>
  <si>
    <t xml:space="preserve">Durante el período  Oct-dic 2024, se realizaron un total de veinte un (21) informes de fiscalizaciones mineras aplicando el Protocolo diseñado para la finalidad.
</t>
  </si>
  <si>
    <t xml:space="preserve">Personas físicas y/o jurídicas reciben fiscalizaciones a las concesiones de exploración y explotación minera. </t>
  </si>
  <si>
    <t>6816/002.- Personas Físicas y jurídicas reciben auditorias de las investigaciones, exploraciones y fiscalizaciones mineras</t>
  </si>
  <si>
    <t>6816/002.- Personas Físicas y jurídicas reciben fiscalizaciones de concesiones de exploraciones y explotaciones mineras.</t>
  </si>
  <si>
    <t>Personas físicas y/o jurídicas reciben auditorias de las investigaciones, exploraciones y fiscalizaciones mineras</t>
  </si>
  <si>
    <t>Durante el periodo octubre-diciembre 2024, se realizaron las diez (10) fiscalizaciones programadas.</t>
  </si>
  <si>
    <t>La desviación financiera se debe al pago de cub.1 de la construcción de laboratorio secundario de calibraciones dosimétricas CONTRATO NO.CO-0003131-2023, PROCESO:MEM-CCC-CP-2023-0026</t>
  </si>
  <si>
    <r>
      <rPr>
        <sz val="11"/>
        <rFont val="Calibri"/>
        <family val="2"/>
        <scheme val="minor"/>
      </rPr>
      <t xml:space="preserve">Este programa esta vinculado al ODS 7, </t>
    </r>
    <r>
      <rPr>
        <i/>
        <sz val="11"/>
        <rFont val="Calibri"/>
        <family val="2"/>
        <scheme val="minor"/>
      </rPr>
      <t>"Energía asequible y no contaminante",</t>
    </r>
    <r>
      <rPr>
        <sz val="11"/>
        <rFont val="Calibri"/>
        <family val="2"/>
        <scheme val="minor"/>
      </rPr>
      <t xml:space="preserve"> el cual garantiza el acceso a: energía segura, sostenible y moderna, y a prestar atención a fuentes energéticas seguras y limpias, así como su promoción, y a la línea de acción 3.3.4.3. de la END correspondiente a </t>
    </r>
    <r>
      <rPr>
        <i/>
        <sz val="11"/>
        <rFont val="Calibri"/>
        <family val="2"/>
        <scheme val="minor"/>
      </rPr>
      <t>" Fomentar el desarrollo de las aplicaciones de la energía nuclear, en los campos de medicina, industria, medio ambiente.</t>
    </r>
  </si>
  <si>
    <t>Se presenta un desvío físico de 40% ya que las visitas se realizan a solicitud y/o programación de la Dirección General de Minas (DGM), donde no siempre el MEM es notificado con anticipación para una correcta programación. Con respecto a la desviación financiero  de un 65%, se debe en primer lugar a la desviacion fisica por encima de lo proyectado y en segundo lugar, se ejecutó pago de la cubicación del contrato No. CO-0000907-2024 correspondiente a reconstrucción y remodelación de la unidad de sostenibilidad ambiental minera, en la provincia Sánchez Ramírez, tal como se indicó en las justificaciones del trimestre anterior.</t>
  </si>
  <si>
    <t>La desviación física del 10%,  se debe a que una de las instituciones  programadas no pudo recibir los talleres por condiciones internas, ajenas al Ministerio de Energías y Minas . La desviación financiera se debe a que el 61% se tenia programado para un intercanbio de experincias internacionales,sin embargo, el mismo fue pospuesto para el 2025.</t>
  </si>
  <si>
    <t>Formular y administrar políticas para el aprovechamiento integral de los recursos energéticos y mineros de la República 
Dominicana, bajo criterios de transparencia y sostenibilidad ambiental.</t>
  </si>
  <si>
    <t>Personas físicas y jurídicas reciben resoluciones de otorgamiento de concesiones mineras.</t>
  </si>
  <si>
    <r>
      <rPr>
        <sz val="11"/>
        <rFont val="Calibri"/>
        <family val="2"/>
        <scheme val="minor"/>
      </rPr>
      <t>Este programa esta vinculado al OD</t>
    </r>
    <r>
      <rPr>
        <i/>
        <sz val="11"/>
        <rFont val="Calibri"/>
        <family val="2"/>
        <scheme val="minor"/>
      </rPr>
      <t>S 8 "Trabajo Decente y crecimiento económico",</t>
    </r>
    <r>
      <rPr>
        <sz val="11"/>
        <rFont val="Calibri"/>
        <family val="2"/>
        <scheme val="minor"/>
      </rPr>
      <t xml:space="preserve"> y alineado al Objetivo Especifico 3.5.6. de la END correspondiente a </t>
    </r>
    <r>
      <rPr>
        <i/>
        <sz val="11"/>
        <rFont val="Calibri"/>
        <family val="2"/>
        <scheme val="minor"/>
      </rPr>
      <t>" Consolidar un entorno adecuado que incentive la inversión para el desarrollo sostenible del sector minero"</t>
    </r>
  </si>
  <si>
    <t>7706-Personas físicas y jurídicas reciben autorizaciones para operaciones mineras según Ley 46-71.</t>
  </si>
  <si>
    <t>7706-Personas físicas y jurídicas reciben autorizaciones para operaciones mineras según ley 46-71.</t>
  </si>
  <si>
    <t>Durante el trimestre oct-dic 2024, se  otorgaron nueve (9) solicitudes de concesiones.</t>
  </si>
  <si>
    <t>En el avance físico, se presenta una desviación de 800%, ya que las resoluciones son elaboradas y aprobadas, según solicitud del ciudadano. En cuanto a la desviación financiera la misma se debe a que, en primer lugar no fueron contemplados los montos de remuneraciones en la programación del trimestre y, en segundo lugar, se adquirió  un equipo analizador portátil de fluorescencia de rayos X. Proceso de compras no.MEM-CCC-PEPU-2024-0004 por RD$4,867,621.67</t>
  </si>
  <si>
    <t>La desviación financiera se debe a  que en este trimestre se devengaron más cubicaciones de lo previsto. De igual forma, los montos de remuneraciones no fueron programados correctamente.</t>
  </si>
  <si>
    <r>
      <rPr>
        <sz val="11"/>
        <color theme="1"/>
        <rFont val="Calibri"/>
        <family val="2"/>
        <scheme val="minor"/>
      </rPr>
      <t>Este programa esta vinculado al ODS 7, "</t>
    </r>
    <r>
      <rPr>
        <i/>
        <sz val="11"/>
        <color theme="1"/>
        <rFont val="Calibri"/>
        <family val="2"/>
        <scheme val="minor"/>
      </rPr>
      <t>Energía asequible y no contaminante", e</t>
    </r>
    <r>
      <rPr>
        <sz val="11"/>
        <color theme="1"/>
        <rFont val="Calibri"/>
        <family val="2"/>
        <scheme val="minor"/>
      </rPr>
      <t>l cual garantiza el acceso a: energía segura, sostenible y moderna, y a prestar atención a otras fuentes energéticas seguras y limpias</t>
    </r>
    <r>
      <rPr>
        <i/>
        <sz val="11"/>
        <color theme="1"/>
        <rFont val="Calibri"/>
        <family val="2"/>
        <scheme val="minor"/>
      </rPr>
      <t xml:space="preserve">, </t>
    </r>
    <r>
      <rPr>
        <sz val="11"/>
        <color theme="1"/>
        <rFont val="Calibri"/>
        <family val="2"/>
        <scheme val="minor"/>
      </rPr>
      <t xml:space="preserve">y al objetivo especifico de la END 3.2.1. que </t>
    </r>
    <r>
      <rPr>
        <i/>
        <sz val="11"/>
        <color theme="1"/>
        <rFont val="Calibri"/>
        <family val="2"/>
        <scheme val="minor"/>
      </rPr>
      <t xml:space="preserve">" Asegurar un suministro confiable de electricidad, a precios competitivos y en condiciones de sostenibilidad financiera y ambiental" </t>
    </r>
  </si>
  <si>
    <t>7707.-Comunidades rurales y urbanas reciben acciones para el desarrollo energético.</t>
  </si>
  <si>
    <t>En el trimestre oct-dic, se cumplieron con las visitas de levantamiento , supervisión y cubicación de los proyectos en ejecución para la rehabilitación y electrificación de redes en las comunidades rurales sin acceso a electricidad.</t>
  </si>
  <si>
    <t>La desviación financiera de 279% se debe a que tal como se indicó en el trimestre anterior, en este trimestre se recibió y ejecutó financieramente una consultoría para la elaboración de material didáctico para formación de seguridad en sistemas de energía. Procedimiento de compras MEM-DAF-CM-2024-0049.</t>
  </si>
  <si>
    <t>Durante el trimestre octubre-diciebre,  se logró realizaron nueve (9) talleres a  centros educativos y entidades publicas, impactando a un total de doscientas trece (213) personas.</t>
  </si>
  <si>
    <t>Durante el trimestre octubre- diciembre  se  realizaron tres (3) supervisiones de instituciones que utilizan radiaciones ionizantes.</t>
  </si>
  <si>
    <t>La desviación física  se debe a que la contratación de la empresa RPS fue pospuesta, ya que la limitante para obtener el RPE aún se mantiene, sin embargo,  el presupuesto fue ejecutado para pagar y completar la adenda del estudio geoquímico en cuencas sedimentarias terrestres y lugares con emanaciones naturales, realizado por la empresa Geolog, es importante destacar, que este producto impacta al mismo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</si>
</sst>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scheme val="minor"/>
    </font>
    <font>
      <b/>
      <sz val="11"/>
      <color theme="1"/>
      <name val="Calibri"/>
      <family val="2"/>
    </font>
    <font>
      <i/>
      <sz val="11"/>
      <name val="Calibri"/>
      <family val="2"/>
      <scheme val="minor"/>
    </font>
    <font>
      <i/>
      <sz val="11"/>
      <color rgb="FFFF0000"/>
      <name val="Calibri"/>
      <family val="2"/>
      <scheme val="minor"/>
    </font>
    <font>
      <sz val="11"/>
      <name val="Calibri"/>
      <family val="2"/>
      <scheme val="minor"/>
    </font>
    <font>
      <i/>
      <sz val="11"/>
      <color rgb="FF000000"/>
      <name val="Calibri"/>
      <family val="2"/>
      <scheme val="minor"/>
    </font>
    <font>
      <sz val="11"/>
      <color rgb="FFFF0000"/>
      <name val="Calibri"/>
      <family val="2"/>
      <scheme val="minor"/>
    </font>
    <font>
      <sz val="14"/>
      <color rgb="FFFF000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3" fillId="0" borderId="22" xfId="0" applyFont="1" applyBorder="1" applyProtection="1">
      <protection locked="0"/>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9" borderId="28" xfId="0" applyNumberFormat="1" applyFont="1" applyFill="1" applyBorder="1" applyAlignment="1" applyProtection="1">
      <alignment horizontal="center" vertical="center" wrapText="1" readingOrder="1"/>
      <protection locked="0"/>
    </xf>
    <xf numFmtId="10" fontId="16" fillId="0" borderId="28" xfId="2" applyNumberFormat="1" applyFont="1" applyFill="1" applyBorder="1" applyAlignment="1" applyProtection="1">
      <alignment horizontal="center" vertical="center" wrapText="1" readingOrder="1"/>
      <protection locked="0"/>
    </xf>
    <xf numFmtId="167" fontId="16" fillId="0" borderId="25" xfId="0" applyNumberFormat="1" applyFont="1" applyBorder="1" applyAlignment="1" applyProtection="1">
      <alignment horizontal="center" vertical="center" wrapText="1" readingOrder="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11" fillId="0" borderId="36" xfId="0" applyFont="1" applyBorder="1" applyProtection="1">
      <protection locked="0"/>
    </xf>
    <xf numFmtId="0" fontId="16" fillId="0" borderId="24" xfId="0" applyFont="1" applyBorder="1" applyAlignment="1" applyProtection="1">
      <alignment vertical="center" wrapText="1"/>
      <protection locked="0"/>
    </xf>
    <xf numFmtId="0" fontId="16" fillId="0" borderId="28" xfId="0" applyFont="1" applyBorder="1" applyAlignment="1" applyProtection="1">
      <alignment vertical="center" wrapText="1"/>
      <protection locked="0"/>
    </xf>
    <xf numFmtId="4" fontId="23" fillId="9" borderId="39" xfId="0" applyNumberFormat="1" applyFont="1" applyFill="1" applyBorder="1" applyAlignment="1" applyProtection="1">
      <alignment horizontal="center" vertical="center" wrapText="1" readingOrder="1"/>
      <protection locked="0"/>
    </xf>
    <xf numFmtId="0" fontId="11" fillId="9" borderId="0" xfId="0" applyFont="1" applyFill="1" applyProtection="1">
      <protection locked="0"/>
    </xf>
    <xf numFmtId="0" fontId="16" fillId="9" borderId="24" xfId="0" applyFont="1" applyFill="1" applyBorder="1" applyAlignment="1" applyProtection="1">
      <alignment vertical="top" wrapText="1"/>
      <protection locked="0"/>
    </xf>
    <xf numFmtId="0" fontId="16" fillId="9" borderId="28" xfId="0" applyFont="1" applyFill="1" applyBorder="1" applyAlignment="1" applyProtection="1">
      <alignment vertical="top" wrapText="1"/>
      <protection locked="0"/>
    </xf>
    <xf numFmtId="165" fontId="16" fillId="9" borderId="28" xfId="0" applyNumberFormat="1" applyFont="1" applyFill="1" applyBorder="1" applyAlignment="1" applyProtection="1">
      <alignment horizontal="center" vertical="center" wrapText="1" readingOrder="1"/>
      <protection locked="0"/>
    </xf>
    <xf numFmtId="165" fontId="16" fillId="9" borderId="28" xfId="0" applyNumberFormat="1" applyFont="1" applyFill="1" applyBorder="1" applyAlignment="1" applyProtection="1">
      <alignment horizontal="center" vertical="center" wrapText="1"/>
      <protection locked="0"/>
    </xf>
    <xf numFmtId="0" fontId="14" fillId="0" borderId="17" xfId="0" applyFont="1" applyBorder="1" applyAlignment="1" applyProtection="1">
      <alignment vertical="center" wrapText="1"/>
      <protection locked="0"/>
    </xf>
    <xf numFmtId="4" fontId="13" fillId="9" borderId="22" xfId="0" applyNumberFormat="1" applyFont="1" applyFill="1" applyBorder="1" applyProtection="1">
      <protection locked="0"/>
    </xf>
    <xf numFmtId="0" fontId="29" fillId="0" borderId="0" xfId="0" applyFont="1"/>
    <xf numFmtId="0" fontId="30" fillId="0" borderId="0" xfId="0" applyFont="1"/>
    <xf numFmtId="166" fontId="0" fillId="0" borderId="0" xfId="0" applyNumberFormat="1"/>
    <xf numFmtId="10" fontId="0" fillId="0" borderId="0" xfId="0" applyNumberFormat="1"/>
    <xf numFmtId="43" fontId="0" fillId="0" borderId="0" xfId="1" applyFont="1"/>
    <xf numFmtId="0" fontId="9" fillId="0" borderId="17" xfId="0" applyFont="1" applyBorder="1" applyAlignment="1" applyProtection="1">
      <alignment vertical="top" wrapText="1"/>
      <protection locked="0"/>
    </xf>
    <xf numFmtId="4" fontId="24" fillId="9" borderId="22" xfId="0" applyNumberFormat="1" applyFont="1" applyFill="1" applyBorder="1" applyProtection="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0" borderId="22" xfId="0" applyFont="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0" xfId="0" applyFont="1" applyAlignment="1" applyProtection="1">
      <alignment horizontal="justify" vertical="center" wrapText="1"/>
      <protection locked="0"/>
    </xf>
    <xf numFmtId="0" fontId="21" fillId="0" borderId="0" xfId="0" applyFont="1" applyAlignment="1" applyProtection="1">
      <alignment horizontal="justify" vertical="center"/>
      <protection locked="0"/>
    </xf>
    <xf numFmtId="0" fontId="21" fillId="0" borderId="18" xfId="0" applyFont="1" applyBorder="1" applyAlignment="1" applyProtection="1">
      <alignment horizontal="justify" vertical="center"/>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6" fillId="9" borderId="0" xfId="0" applyFont="1" applyFill="1" applyAlignment="1" applyProtection="1">
      <alignment horizontal="left" vertical="center" wrapText="1"/>
      <protection locked="0"/>
    </xf>
    <xf numFmtId="0" fontId="26" fillId="9" borderId="18" xfId="0" applyFont="1" applyFill="1" applyBorder="1" applyAlignment="1" applyProtection="1">
      <alignment horizontal="left" vertical="center" wrapText="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0" xfId="0" applyFont="1" applyAlignment="1" applyProtection="1">
      <alignment vertical="center" wrapText="1"/>
      <protection locked="0"/>
    </xf>
    <xf numFmtId="0" fontId="21" fillId="0" borderId="0" xfId="0" applyFont="1" applyAlignment="1" applyProtection="1">
      <alignment vertical="center"/>
      <protection locked="0"/>
    </xf>
    <xf numFmtId="0" fontId="21" fillId="0" borderId="18" xfId="0" applyFont="1" applyBorder="1" applyAlignment="1" applyProtection="1">
      <alignment vertical="center"/>
      <protection locked="0"/>
    </xf>
    <xf numFmtId="0" fontId="21" fillId="0" borderId="0" xfId="0" applyFont="1" applyAlignment="1" applyProtection="1">
      <alignment horizontal="left" vertical="center" wrapText="1" shrinkToFit="1"/>
      <protection locked="0"/>
    </xf>
    <xf numFmtId="0" fontId="21" fillId="0" borderId="18" xfId="0" applyFont="1" applyBorder="1" applyAlignment="1" applyProtection="1">
      <alignment horizontal="left" vertical="center" wrapText="1" shrinkToFit="1"/>
      <protection locked="0"/>
    </xf>
    <xf numFmtId="0" fontId="21" fillId="9" borderId="0" xfId="0" applyFont="1" applyFill="1" applyAlignment="1" applyProtection="1">
      <alignment horizontal="left" vertical="center" wrapText="1" shrinkToFit="1"/>
      <protection locked="0"/>
    </xf>
    <xf numFmtId="0" fontId="21" fillId="9" borderId="18" xfId="0" applyFont="1" applyFill="1" applyBorder="1" applyAlignment="1" applyProtection="1">
      <alignment horizontal="left" vertical="center" wrapText="1" shrinkToFit="1"/>
      <protection locked="0"/>
    </xf>
    <xf numFmtId="0" fontId="25" fillId="9" borderId="0" xfId="0" applyFont="1" applyFill="1" applyAlignment="1" applyProtection="1">
      <alignment horizontal="left" vertical="center" wrapText="1"/>
      <protection locked="0"/>
    </xf>
    <xf numFmtId="0" fontId="25" fillId="9" borderId="18" xfId="0" applyFont="1" applyFill="1" applyBorder="1" applyAlignment="1" applyProtection="1">
      <alignment horizontal="left" vertical="center" wrapText="1"/>
      <protection locked="0"/>
    </xf>
    <xf numFmtId="0" fontId="10" fillId="0" borderId="22" xfId="0" applyFont="1" applyBorder="1" applyAlignment="1">
      <alignment horizontal="justify" vertical="center" wrapText="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18"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rgb="FFA6A6A6"/>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rgb="FFA6A6A6"/>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82052</xdr:colOff>
      <xdr:row>0</xdr:row>
      <xdr:rowOff>56697</xdr:rowOff>
    </xdr:from>
    <xdr:ext cx="1216296" cy="718948"/>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2052" y="56697"/>
          <a:ext cx="1216296" cy="71894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22088</xdr:rowOff>
    </xdr:from>
    <xdr:ext cx="1248243" cy="737832"/>
    <xdr:pic>
      <xdr:nvPicPr>
        <xdr:cNvPr id="2" name="Imagen 1">
          <a:extLst>
            <a:ext uri="{FF2B5EF4-FFF2-40B4-BE49-F238E27FC236}">
              <a16:creationId xmlns:a16="http://schemas.microsoft.com/office/drawing/2014/main" id="{1F3DE053-DBE4-4B69-B7C7-965841DED180}"/>
            </a:ext>
          </a:extLst>
        </xdr:cNvPr>
        <xdr:cNvPicPr>
          <a:picLocks noChangeAspect="1"/>
        </xdr:cNvPicPr>
      </xdr:nvPicPr>
      <xdr:blipFill>
        <a:blip xmlns:r="http://schemas.openxmlformats.org/officeDocument/2006/relationships" r:embed="rId1"/>
        <a:stretch>
          <a:fillRect/>
        </a:stretch>
      </xdr:blipFill>
      <xdr:spPr>
        <a:xfrm>
          <a:off x="99061" y="22088"/>
          <a:ext cx="1248243" cy="73783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4" displayName="Tabla14" ref="A28:J29" totalsRowShown="0" headerRowDxfId="104" dataDxfId="102" headerRowBorderDxfId="103" tableBorderDxfId="101" totalsRowBorderDxfId="100">
  <tableColumns count="10">
    <tableColumn id="1" xr3:uid="{00000000-0010-0000-0200-000001000000}" name="Producto" dataDxfId="99"/>
    <tableColumn id="2" xr3:uid="{00000000-0010-0000-0200-000002000000}" name="Indicador" dataDxfId="98"/>
    <tableColumn id="3" xr3:uid="{00000000-0010-0000-0200-000003000000}" name="Física_x000a_(A)" dataDxfId="97"/>
    <tableColumn id="4" xr3:uid="{00000000-0010-0000-0200-000004000000}" name="Financiera_x000a_(B)" dataDxfId="96"/>
    <tableColumn id="9" xr3:uid="{00000000-0010-0000-0200-000009000000}" name="Física_x000a_(C)" dataDxfId="95"/>
    <tableColumn id="10" xr3:uid="{00000000-0010-0000-0200-00000A000000}" name="Financiera_x000a_(D)" dataDxfId="94"/>
    <tableColumn id="5" xr3:uid="{00000000-0010-0000-0200-000005000000}" name="Física _x000a_(E)" dataDxfId="93"/>
    <tableColumn id="6" xr3:uid="{00000000-0010-0000-0200-000006000000}" name="Financiera _x000a_ (F)" dataDxfId="92"/>
    <tableColumn id="7" xr3:uid="{00000000-0010-0000-0200-000007000000}" name="Física _x000a_(%)_x000a_ G=E/C" dataDxfId="91" dataCellStyle="Porcentaje">
      <calculatedColumnFormula>+Tabla14[[#This Row],[Física 
(E)]]/Tabla14[[#This Row],[Física
(C)]]</calculatedColumnFormula>
    </tableColumn>
    <tableColumn id="8" xr3:uid="{00000000-0010-0000-0200-000008000000}" name="Financiero _x000a_(%) _x000a_H=F/D" dataDxfId="90">
      <calculatedColumnFormula>+Tabla14[[#This Row],[Financiera 
 (F)]]/Tabla14[[#This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29" totalsRowShown="0" headerRowDxfId="89" dataDxfId="87" headerRowBorderDxfId="88" tableBorderDxfId="86" totalsRowBorderDxfId="85">
  <tableColumns count="10">
    <tableColumn id="1" xr3:uid="{00000000-0010-0000-0400-000001000000}" name="Producto" dataDxfId="84"/>
    <tableColumn id="2" xr3:uid="{00000000-0010-0000-0400-000002000000}" name="Indicador" dataDxfId="83"/>
    <tableColumn id="3" xr3:uid="{00000000-0010-0000-0400-000003000000}" name="Física_x000a_(A)" dataDxfId="82"/>
    <tableColumn id="4" xr3:uid="{00000000-0010-0000-0400-000004000000}" name="Financiera_x000a_(B)" dataDxfId="81">
      <calculatedColumnFormula>+C25</calculatedColumnFormula>
    </tableColumn>
    <tableColumn id="9" xr3:uid="{00000000-0010-0000-0400-000009000000}" name="Física_x000a_(C)" dataDxfId="80"/>
    <tableColumn id="10" xr3:uid="{00000000-0010-0000-0400-00000A000000}" name="Financiera_x000a_(D)" dataDxfId="79"/>
    <tableColumn id="5" xr3:uid="{00000000-0010-0000-0400-000005000000}" name="Física _x000a_(E)" dataDxfId="78"/>
    <tableColumn id="6" xr3:uid="{00000000-0010-0000-0400-000006000000}" name="Financiera _x000a_ (F)" dataDxfId="77"/>
    <tableColumn id="7" xr3:uid="{00000000-0010-0000-0400-000007000000}" name="Física _x000a_(%)_x000a_ G=E/C" dataDxfId="76" dataCellStyle="Porcentaje">
      <calculatedColumnFormula>+Tabla15[[#This Row],[Física 
(E)]]/Tabla15[[#This Row],[Física
(C)]]</calculatedColumnFormula>
    </tableColumn>
    <tableColumn id="8" xr3:uid="{00000000-0010-0000-0400-000008000000}" name="Financiero _x000a_(%) _x000a_H=F/D" dataDxfId="75">
      <calculatedColumnFormula>+Tabla15[[#This Row],[Financiera 
 (F)]]/Tabla15[[#This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BB691E-1B69-4452-88A2-80D0512E36C4}" name="Tabla159" displayName="Tabla159" ref="A28:J29" totalsRowShown="0" headerRowDxfId="74" dataDxfId="72" headerRowBorderDxfId="73" tableBorderDxfId="71" totalsRowBorderDxfId="70">
  <tableColumns count="10">
    <tableColumn id="1" xr3:uid="{895AC5A4-AFC5-413F-B27C-F397911E26A6}" name="Producto" dataDxfId="69"/>
    <tableColumn id="2" xr3:uid="{674D6C58-5FCD-440E-B1EE-612FC4363965}" name="Indicador" dataDxfId="68"/>
    <tableColumn id="3" xr3:uid="{04C90A52-164B-4327-BBA1-6ACCF7F63DEC}" name="Física_x000a_(A)" dataDxfId="67"/>
    <tableColumn id="4" xr3:uid="{F70E1695-8CAB-4D68-82B6-E89C3A524AF4}" name="Financiera_x000a_(B)" dataDxfId="66">
      <calculatedColumnFormula>+C25</calculatedColumnFormula>
    </tableColumn>
    <tableColumn id="9" xr3:uid="{B7DF9F52-F886-427A-B2F7-A7864D0D577D}" name="Física_x000a_(C)" dataDxfId="65"/>
    <tableColumn id="10" xr3:uid="{F15954EB-9515-4607-99F7-1DE5B305CD08}" name="Financiera_x000a_(D)" dataDxfId="64"/>
    <tableColumn id="5" xr3:uid="{AF8E8B7A-F0F9-4F10-AD43-02BF9C70B6BF}" name="Física _x000a_(E)" dataDxfId="63"/>
    <tableColumn id="6" xr3:uid="{118E65A8-1A52-4A77-B840-B450F40DCEEA}" name="Financiera _x000a_ (F)" dataDxfId="62"/>
    <tableColumn id="7" xr3:uid="{A1DB49E1-B77E-47B5-9580-B4ADA4357331}" name="Física _x000a_(%)_x000a_ G=E/C" dataDxfId="61" dataCellStyle="Porcentaje">
      <calculatedColumnFormula>+Tabla159[[#This Row],[Física 
(E)]]/Tabla159[[#This Row],[Física
(C)]]</calculatedColumnFormula>
    </tableColumn>
    <tableColumn id="8" xr3:uid="{97AA9015-E37E-44E5-865B-9A896BD7EE58}" name="Financiero _x000a_(%) _x000a_H=F/D" dataDxfId="60">
      <calculatedColumnFormula>+Tabla159[[#This Row],[Financiera 
 (F)]]/Tabla159[[#This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59" dataDxfId="57" headerRowBorderDxfId="58" tableBorderDxfId="56" totalsRowBorderDxfId="55">
  <tableColumns count="10">
    <tableColumn id="1" xr3:uid="{00000000-0010-0000-0000-000001000000}" name="Producto" dataDxfId="54"/>
    <tableColumn id="2" xr3:uid="{00000000-0010-0000-0000-000002000000}" name="Indicador" dataDxfId="53"/>
    <tableColumn id="3" xr3:uid="{00000000-0010-0000-0000-000003000000}" name="Física_x000a_(A)" dataDxfId="52"/>
    <tableColumn id="4" xr3:uid="{00000000-0010-0000-0000-000004000000}" name="Financiera_x000a_(B)" dataDxfId="51"/>
    <tableColumn id="9" xr3:uid="{00000000-0010-0000-0000-000009000000}" name="Física_x000a_(C)" dataDxfId="50"/>
    <tableColumn id="10" xr3:uid="{00000000-0010-0000-0000-00000A000000}" name="Financiera_x000a_(D)" dataDxfId="49"/>
    <tableColumn id="5" xr3:uid="{00000000-0010-0000-0000-000005000000}" name="Física _x000a_(E)" dataDxfId="48"/>
    <tableColumn id="6" xr3:uid="{00000000-0010-0000-0000-000006000000}" name="Financiera _x000a_ (F)" dataDxfId="47"/>
    <tableColumn id="7" xr3:uid="{00000000-0010-0000-0000-000007000000}" name="Física _x000a_(%)_x000a_ G=E/C" dataDxfId="46" dataCellStyle="Porcentaje">
      <calculatedColumnFormula>+Tabla1[[#This Row],[Física 
(E)]]/Tabla1[[#This Row],[Física
(C)]]</calculatedColumnFormula>
    </tableColumn>
    <tableColumn id="8" xr3:uid="{00000000-0010-0000-0000-000008000000}"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a16" displayName="Tabla16" ref="A28:J29" totalsRowShown="0" headerRowDxfId="44" dataDxfId="42" headerRowBorderDxfId="43" tableBorderDxfId="41" totalsRowBorderDxfId="40">
  <tableColumns count="10">
    <tableColumn id="1" xr3:uid="{00000000-0010-0000-0500-000001000000}" name="Producto" dataDxfId="39"/>
    <tableColumn id="2" xr3:uid="{00000000-0010-0000-0500-000002000000}" name="Indicador" dataDxfId="38"/>
    <tableColumn id="3" xr3:uid="{00000000-0010-0000-0500-000003000000}" name="Física_x000a_(A)" dataDxfId="37"/>
    <tableColumn id="4" xr3:uid="{00000000-0010-0000-0500-000004000000}" name="Financiera_x000a_(B)" dataDxfId="36">
      <calculatedColumnFormula>+C25</calculatedColumnFormula>
    </tableColumn>
    <tableColumn id="9" xr3:uid="{00000000-0010-0000-0500-000009000000}" name="Física_x000a_(C)" dataDxfId="35"/>
    <tableColumn id="10" xr3:uid="{00000000-0010-0000-0500-00000A000000}" name="Financiera_x000a_(D)" dataDxfId="34"/>
    <tableColumn id="5" xr3:uid="{00000000-0010-0000-0500-000005000000}" name="Física _x000a_(E)" dataDxfId="33"/>
    <tableColumn id="6" xr3:uid="{00000000-0010-0000-0500-000006000000}" name="Financiera _x000a_ (F)" dataDxfId="32"/>
    <tableColumn id="7" xr3:uid="{00000000-0010-0000-0500-000007000000}" name="Física _x000a_(%)_x000a_ G=E/C" dataDxfId="31" dataCellStyle="Porcentaje">
      <calculatedColumnFormula>+Tabla16[[#This Row],[Física 
(E)]]/Tabla16[[#This Row],[Física
(C)]]</calculatedColumnFormula>
    </tableColumn>
    <tableColumn id="8" xr3:uid="{00000000-0010-0000-0500-000008000000}" name="Financiero _x000a_(%) _x000a_H=F/D" dataDxfId="30">
      <calculatedColumnFormula>+Tabla16[[#This Row],[Financiera 
 (F)]]/Tabla16[[#This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a17" displayName="Tabla17" ref="A28:J30" totalsRowShown="0" headerRowDxfId="29" dataDxfId="27" headerRowBorderDxfId="28" tableBorderDxfId="26" totalsRowBorderDxfId="25">
  <tableColumns count="10">
    <tableColumn id="1" xr3:uid="{00000000-0010-0000-0600-000001000000}" name="Producto" dataDxfId="24"/>
    <tableColumn id="2" xr3:uid="{00000000-0010-0000-0600-000002000000}" name="Indicador" dataDxfId="23"/>
    <tableColumn id="3" xr3:uid="{00000000-0010-0000-0600-000003000000}" name="Física_x000a_(A)" dataDxfId="22"/>
    <tableColumn id="4" xr3:uid="{00000000-0010-0000-0600-000004000000}" name="Financiera_x000a_(B)" dataDxfId="21">
      <calculatedColumnFormula>+C25</calculatedColumnFormula>
    </tableColumn>
    <tableColumn id="9" xr3:uid="{00000000-0010-0000-0600-000009000000}" name="Física_x000a_(C)" dataDxfId="20"/>
    <tableColumn id="10" xr3:uid="{00000000-0010-0000-0600-00000A000000}" name="Financiera_x000a_(D)" dataDxfId="19">
      <calculatedColumnFormula>Tabla17[[#This Row],[Financiera
(B)]]/4</calculatedColumnFormula>
    </tableColumn>
    <tableColumn id="5" xr3:uid="{00000000-0010-0000-0600-000005000000}" name="Física _x000a_(E)" dataDxfId="18"/>
    <tableColumn id="6" xr3:uid="{00000000-0010-0000-0600-000006000000}" name="Financiera _x000a_ (F)" dataDxfId="17">
      <calculatedColumnFormula>Tabla17[[#This Row],[Financiera
(D)]]</calculatedColumnFormula>
    </tableColumn>
    <tableColumn id="7" xr3:uid="{00000000-0010-0000-0600-000007000000}" name="Física _x000a_(%)_x000a_ G=E/C" dataDxfId="16" dataCellStyle="Porcentaje">
      <calculatedColumnFormula>+Tabla17[[#This Row],[Física 
(E)]]/Tabla17[[#This Row],[Física
(C)]]</calculatedColumnFormula>
    </tableColumn>
    <tableColumn id="8" xr3:uid="{00000000-0010-0000-0600-000008000000}" name="Financiero _x000a_(%) _x000a_H=F/D" dataDxfId="15">
      <calculatedColumnFormula>+Tabla17[[#This Row],[Financiera 
 (F)]]/Tabla17[[#This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29"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dataCellStyle="Porcentaje">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N46"/>
  <sheetViews>
    <sheetView showGridLines="0" topLeftCell="A23" zoomScale="91" zoomScaleNormal="91" workbookViewId="0">
      <selection activeCell="B35" sqref="B35:J35"/>
    </sheetView>
  </sheetViews>
  <sheetFormatPr baseColWidth="10" defaultColWidth="11.42578125" defaultRowHeight="15" x14ac:dyDescent="0.25"/>
  <cols>
    <col min="1" max="1" width="23" style="5" customWidth="1"/>
    <col min="2" max="2" width="16.42578125" style="5" customWidth="1"/>
    <col min="3" max="3" width="12.7109375" style="5" customWidth="1"/>
    <col min="4" max="4" width="16.140625" style="5" customWidth="1"/>
    <col min="5" max="10" width="12.7109375" style="5" customWidth="1"/>
    <col min="12" max="12" width="14" bestFit="1" customWidth="1"/>
  </cols>
  <sheetData>
    <row r="1" spans="1:10" ht="21.75" thickBot="1" x14ac:dyDescent="0.3">
      <c r="A1" s="23"/>
      <c r="B1" s="111" t="s">
        <v>0</v>
      </c>
      <c r="C1" s="112"/>
      <c r="D1" s="112"/>
      <c r="E1" s="112"/>
      <c r="F1" s="112"/>
      <c r="G1" s="112"/>
      <c r="H1" s="112"/>
      <c r="I1" s="112"/>
      <c r="J1" s="113"/>
    </row>
    <row r="2" spans="1:10" ht="21.75" thickBot="1" x14ac:dyDescent="0.3">
      <c r="A2" s="24"/>
      <c r="B2" s="114" t="s">
        <v>1</v>
      </c>
      <c r="C2" s="115"/>
      <c r="D2" s="114" t="s">
        <v>2</v>
      </c>
      <c r="E2" s="115"/>
      <c r="F2" s="115"/>
      <c r="G2" s="115"/>
      <c r="H2" s="116"/>
      <c r="I2" s="1" t="s">
        <v>3</v>
      </c>
      <c r="J2" s="2" t="s">
        <v>4</v>
      </c>
    </row>
    <row r="3" spans="1:10" ht="21.75" thickBot="1" x14ac:dyDescent="0.3">
      <c r="A3" s="25"/>
      <c r="B3" s="117" t="s">
        <v>5</v>
      </c>
      <c r="C3" s="118"/>
      <c r="D3" s="117"/>
      <c r="E3" s="118"/>
      <c r="F3" s="118"/>
      <c r="G3" s="118"/>
      <c r="H3" s="119"/>
      <c r="I3" s="29">
        <v>45575</v>
      </c>
      <c r="J3" s="30"/>
    </row>
    <row r="4" spans="1:10" x14ac:dyDescent="0.25">
      <c r="A4" s="107"/>
      <c r="B4" s="108"/>
      <c r="C4" s="108"/>
      <c r="D4" s="109"/>
      <c r="E4" s="109"/>
      <c r="F4" s="109"/>
      <c r="G4" s="109"/>
      <c r="H4" s="109"/>
      <c r="I4" s="108"/>
      <c r="J4" s="110"/>
    </row>
    <row r="5" spans="1:10" ht="3" customHeight="1" x14ac:dyDescent="0.25">
      <c r="A5" s="96"/>
      <c r="B5" s="97"/>
      <c r="C5" s="97"/>
      <c r="D5" s="97"/>
      <c r="E5" s="97"/>
      <c r="F5" s="97"/>
      <c r="G5" s="97"/>
      <c r="H5" s="97"/>
      <c r="I5" s="97"/>
      <c r="J5" s="98"/>
    </row>
    <row r="6" spans="1:10" ht="15.75" x14ac:dyDescent="0.25">
      <c r="A6" s="68" t="s">
        <v>100</v>
      </c>
      <c r="B6" s="69"/>
      <c r="C6" s="69"/>
      <c r="D6" s="69"/>
      <c r="E6" s="69"/>
      <c r="F6" s="69"/>
      <c r="G6" s="69"/>
      <c r="H6" s="69"/>
      <c r="I6" s="69"/>
      <c r="J6" s="70"/>
    </row>
    <row r="7" spans="1:10" ht="15.75" x14ac:dyDescent="0.25">
      <c r="A7" s="71" t="s">
        <v>7</v>
      </c>
      <c r="B7" s="72"/>
      <c r="C7" s="72"/>
      <c r="D7" s="72"/>
      <c r="E7" s="72"/>
      <c r="F7" s="72"/>
      <c r="G7" s="72"/>
      <c r="H7" s="72"/>
      <c r="I7" s="72"/>
      <c r="J7" s="73"/>
    </row>
    <row r="8" spans="1:10" x14ac:dyDescent="0.25">
      <c r="A8" s="3" t="s">
        <v>8</v>
      </c>
      <c r="B8" s="99" t="s">
        <v>9</v>
      </c>
      <c r="C8" s="100"/>
      <c r="D8" s="100"/>
      <c r="E8" s="100"/>
      <c r="F8" s="100"/>
      <c r="G8" s="100"/>
      <c r="H8" s="100"/>
      <c r="I8" s="100"/>
      <c r="J8" s="101"/>
    </row>
    <row r="9" spans="1:10" ht="15" customHeight="1" x14ac:dyDescent="0.25">
      <c r="A9" s="26" t="s">
        <v>10</v>
      </c>
      <c r="B9" s="99" t="s">
        <v>11</v>
      </c>
      <c r="C9" s="100"/>
      <c r="D9" s="100"/>
      <c r="E9" s="100"/>
      <c r="F9" s="100"/>
      <c r="G9" s="100"/>
      <c r="H9" s="100"/>
      <c r="I9" s="100"/>
      <c r="J9" s="101"/>
    </row>
    <row r="10" spans="1:10" x14ac:dyDescent="0.25">
      <c r="A10" s="26" t="s">
        <v>12</v>
      </c>
      <c r="B10" s="99" t="s">
        <v>13</v>
      </c>
      <c r="C10" s="100"/>
      <c r="D10" s="100"/>
      <c r="E10" s="100"/>
      <c r="F10" s="100"/>
      <c r="G10" s="100"/>
      <c r="H10" s="100"/>
      <c r="I10" s="100"/>
      <c r="J10" s="101"/>
    </row>
    <row r="11" spans="1:10" ht="44.25" customHeight="1" x14ac:dyDescent="0.25">
      <c r="A11" s="3" t="s">
        <v>14</v>
      </c>
      <c r="B11" s="77" t="s">
        <v>101</v>
      </c>
      <c r="C11" s="102"/>
      <c r="D11" s="102"/>
      <c r="E11" s="102"/>
      <c r="F11" s="102"/>
      <c r="G11" s="102"/>
      <c r="H11" s="102"/>
      <c r="I11" s="102"/>
      <c r="J11" s="103"/>
    </row>
    <row r="12" spans="1:10" ht="49.5" customHeight="1" x14ac:dyDescent="0.25">
      <c r="A12" s="3" t="s">
        <v>16</v>
      </c>
      <c r="B12" s="104" t="s">
        <v>99</v>
      </c>
      <c r="C12" s="105"/>
      <c r="D12" s="105"/>
      <c r="E12" s="105"/>
      <c r="F12" s="105"/>
      <c r="G12" s="105"/>
      <c r="H12" s="105"/>
      <c r="I12" s="105"/>
      <c r="J12" s="106"/>
    </row>
    <row r="13" spans="1:10" ht="15.75" x14ac:dyDescent="0.25">
      <c r="A13" s="68" t="s">
        <v>17</v>
      </c>
      <c r="B13" s="69"/>
      <c r="C13" s="69"/>
      <c r="D13" s="69"/>
      <c r="E13" s="69"/>
      <c r="F13" s="69"/>
      <c r="G13" s="69"/>
      <c r="H13" s="69"/>
      <c r="I13" s="69"/>
      <c r="J13" s="70"/>
    </row>
    <row r="14" spans="1:10" ht="27.75" customHeight="1" x14ac:dyDescent="0.25">
      <c r="A14" s="3" t="s">
        <v>18</v>
      </c>
      <c r="B14" s="27">
        <v>3</v>
      </c>
      <c r="C14" s="95" t="str">
        <f>IFERROR(VLOOKUP(B14,'[1]Validacion datos'!A2:B5,2,FALSE),"")</f>
        <v>DESARROLLO PRODUCTIVO</v>
      </c>
      <c r="D14" s="95"/>
      <c r="E14" s="95"/>
      <c r="F14" s="95"/>
      <c r="G14" s="95"/>
      <c r="H14" s="95"/>
      <c r="I14" s="95"/>
      <c r="J14" s="95"/>
    </row>
    <row r="15" spans="1:10" ht="26.25" customHeight="1" x14ac:dyDescent="0.25">
      <c r="A15" s="3" t="s">
        <v>19</v>
      </c>
      <c r="B15" s="6">
        <v>3.5</v>
      </c>
      <c r="C15" s="95" t="str">
        <f>IFERROR(VLOOKUP(B15,'[1]Validacion datos'!A8:B26,2,FALSE),"")</f>
        <v>Estructura productiva sectorial y territorialmente adecuada, integrada competitivamente a la economía global y que aprovecha las oportunidades del mercado local.</v>
      </c>
      <c r="D15" s="95"/>
      <c r="E15" s="95"/>
      <c r="F15" s="95"/>
      <c r="G15" s="95"/>
      <c r="H15" s="95"/>
      <c r="I15" s="95"/>
      <c r="J15" s="95"/>
    </row>
    <row r="16" spans="1:10" ht="23.1" customHeight="1" x14ac:dyDescent="0.25">
      <c r="A16" s="3" t="s">
        <v>20</v>
      </c>
      <c r="B16" s="7" t="s">
        <v>21</v>
      </c>
      <c r="C16" s="95" t="str">
        <f>IFERROR(VLOOKUP(B16,'[1]Validacion datos'!D8:E64,2,FALSE),"")</f>
        <v>Consolidar un entorno adecuado que incentive la inversión para el desarrollo sostenible del sector minero</v>
      </c>
      <c r="D16" s="95"/>
      <c r="E16" s="95"/>
      <c r="F16" s="95"/>
      <c r="G16" s="95"/>
      <c r="H16" s="95"/>
      <c r="I16" s="95"/>
      <c r="J16" s="95"/>
    </row>
    <row r="17" spans="1:14" ht="15.75" x14ac:dyDescent="0.25">
      <c r="A17" s="68" t="s">
        <v>22</v>
      </c>
      <c r="B17" s="69"/>
      <c r="C17" s="69"/>
      <c r="D17" s="69"/>
      <c r="E17" s="69"/>
      <c r="F17" s="69"/>
      <c r="G17" s="69"/>
      <c r="H17" s="69"/>
      <c r="I17" s="69"/>
      <c r="J17" s="70"/>
    </row>
    <row r="18" spans="1:14" ht="29.25" customHeight="1" x14ac:dyDescent="0.25">
      <c r="A18" s="3" t="s">
        <v>23</v>
      </c>
      <c r="B18" s="77" t="s">
        <v>83</v>
      </c>
      <c r="C18" s="77"/>
      <c r="D18" s="77"/>
      <c r="E18" s="77"/>
      <c r="F18" s="77"/>
      <c r="G18" s="77"/>
      <c r="H18" s="77"/>
      <c r="I18" s="77"/>
      <c r="J18" s="78"/>
    </row>
    <row r="19" spans="1:14" ht="33" customHeight="1" x14ac:dyDescent="0.25">
      <c r="A19" s="8" t="s">
        <v>25</v>
      </c>
      <c r="B19" s="77" t="s">
        <v>111</v>
      </c>
      <c r="C19" s="77"/>
      <c r="D19" s="77"/>
      <c r="E19" s="77"/>
      <c r="F19" s="77"/>
      <c r="G19" s="77"/>
      <c r="H19" s="77"/>
      <c r="I19" s="77"/>
      <c r="J19" s="78"/>
    </row>
    <row r="20" spans="1:14" ht="34.5" customHeight="1" x14ac:dyDescent="0.25">
      <c r="A20" s="8" t="s">
        <v>26</v>
      </c>
      <c r="B20" s="77" t="s">
        <v>79</v>
      </c>
      <c r="C20" s="77"/>
      <c r="D20" s="77"/>
      <c r="E20" s="77"/>
      <c r="F20" s="77"/>
      <c r="G20" s="77"/>
      <c r="H20" s="77"/>
      <c r="I20" s="77"/>
      <c r="J20" s="78"/>
    </row>
    <row r="21" spans="1:14" ht="60" customHeight="1" x14ac:dyDescent="0.25">
      <c r="A21" s="8" t="s">
        <v>27</v>
      </c>
      <c r="B21" s="77" t="s">
        <v>84</v>
      </c>
      <c r="C21" s="77"/>
      <c r="D21" s="77"/>
      <c r="E21" s="77"/>
      <c r="F21" s="77"/>
      <c r="G21" s="77"/>
      <c r="H21" s="77"/>
      <c r="I21" s="77"/>
      <c r="J21" s="78"/>
    </row>
    <row r="22" spans="1:14" ht="15.75" x14ac:dyDescent="0.25">
      <c r="A22" s="68" t="s">
        <v>28</v>
      </c>
      <c r="B22" s="69"/>
      <c r="C22" s="69"/>
      <c r="D22" s="69"/>
      <c r="E22" s="69"/>
      <c r="F22" s="69"/>
      <c r="G22" s="69"/>
      <c r="H22" s="69"/>
      <c r="I22" s="69"/>
      <c r="J22" s="70"/>
    </row>
    <row r="23" spans="1:14" ht="15.75" x14ac:dyDescent="0.25">
      <c r="A23" s="71" t="s">
        <v>29</v>
      </c>
      <c r="B23" s="72"/>
      <c r="C23" s="72"/>
      <c r="D23" s="72"/>
      <c r="E23" s="72"/>
      <c r="F23" s="72"/>
      <c r="G23" s="72"/>
      <c r="H23" s="72"/>
      <c r="I23" s="72"/>
      <c r="J23" s="73"/>
    </row>
    <row r="24" spans="1:14" ht="15" customHeight="1" x14ac:dyDescent="0.25">
      <c r="A24" s="90" t="s">
        <v>30</v>
      </c>
      <c r="B24" s="91"/>
      <c r="C24" s="92" t="s">
        <v>31</v>
      </c>
      <c r="D24" s="93"/>
      <c r="E24" s="93"/>
      <c r="F24" s="93" t="s">
        <v>32</v>
      </c>
      <c r="G24" s="93"/>
      <c r="H24" s="91"/>
      <c r="I24" s="92" t="s">
        <v>33</v>
      </c>
      <c r="J24" s="94"/>
    </row>
    <row r="25" spans="1:14" x14ac:dyDescent="0.25">
      <c r="A25" s="83">
        <v>56347970</v>
      </c>
      <c r="B25" s="84"/>
      <c r="C25" s="85">
        <v>72093666.909999996</v>
      </c>
      <c r="D25" s="86"/>
      <c r="E25" s="87"/>
      <c r="F25" s="85">
        <v>31436878.219999999</v>
      </c>
      <c r="G25" s="86"/>
      <c r="H25" s="87"/>
      <c r="I25" s="88">
        <f>+F25/C25</f>
        <v>0.43605603054211467</v>
      </c>
      <c r="J25" s="89"/>
    </row>
    <row r="26" spans="1:14" ht="15.75" x14ac:dyDescent="0.25">
      <c r="A26" s="71" t="s">
        <v>34</v>
      </c>
      <c r="B26" s="72"/>
      <c r="C26" s="72"/>
      <c r="D26" s="72"/>
      <c r="E26" s="72"/>
      <c r="F26" s="72"/>
      <c r="G26" s="72"/>
      <c r="H26" s="72"/>
      <c r="I26" s="72"/>
      <c r="J26" s="73"/>
    </row>
    <row r="27" spans="1:14" x14ac:dyDescent="0.25">
      <c r="A27" s="4"/>
      <c r="B27"/>
      <c r="C27" s="74" t="s">
        <v>35</v>
      </c>
      <c r="D27" s="75"/>
      <c r="E27" s="74" t="s">
        <v>36</v>
      </c>
      <c r="F27" s="75"/>
      <c r="G27" s="74" t="s">
        <v>37</v>
      </c>
      <c r="H27" s="74"/>
      <c r="I27" s="74" t="s">
        <v>38</v>
      </c>
      <c r="J27" s="76"/>
    </row>
    <row r="28" spans="1:14" ht="38.25" x14ac:dyDescent="0.25">
      <c r="A28" s="9" t="s">
        <v>39</v>
      </c>
      <c r="B28" s="10" t="s">
        <v>40</v>
      </c>
      <c r="C28" s="10" t="s">
        <v>41</v>
      </c>
      <c r="D28" s="10" t="s">
        <v>42</v>
      </c>
      <c r="E28" s="10" t="s">
        <v>43</v>
      </c>
      <c r="F28" s="10" t="s">
        <v>44</v>
      </c>
      <c r="G28" s="10" t="s">
        <v>45</v>
      </c>
      <c r="H28" s="10" t="s">
        <v>46</v>
      </c>
      <c r="I28" s="10" t="s">
        <v>47</v>
      </c>
      <c r="J28" s="11" t="s">
        <v>48</v>
      </c>
    </row>
    <row r="29" spans="1:14" ht="81.599999999999994" customHeight="1" x14ac:dyDescent="0.3">
      <c r="A29" s="32" t="s">
        <v>112</v>
      </c>
      <c r="B29" s="33" t="s">
        <v>85</v>
      </c>
      <c r="C29" s="12">
        <v>60</v>
      </c>
      <c r="D29" s="34">
        <v>153542965.59</v>
      </c>
      <c r="E29" s="48">
        <v>15</v>
      </c>
      <c r="F29" s="34">
        <v>10368284.210000001</v>
      </c>
      <c r="G29" s="49">
        <v>21</v>
      </c>
      <c r="H29" s="34">
        <v>17148480.690000001</v>
      </c>
      <c r="I29" s="15">
        <f>+Tabla14[[#This Row],[Física 
(E)]]/Tabla14[[#This Row],[Física
(C)]]</f>
        <v>1.4</v>
      </c>
      <c r="J29" s="16">
        <f>+Tabla14[[#This Row],[Financiera 
 (F)]]/Tabla14[[#This Row],[Financiera
(D)]]</f>
        <v>1.6539362099527168</v>
      </c>
      <c r="K29" s="53"/>
      <c r="L29" s="53"/>
      <c r="M29" s="53"/>
      <c r="N29" s="52"/>
    </row>
    <row r="30" spans="1:14" ht="15.75" x14ac:dyDescent="0.25">
      <c r="A30" s="68" t="s">
        <v>50</v>
      </c>
      <c r="B30" s="69"/>
      <c r="C30" s="69"/>
      <c r="D30" s="69"/>
      <c r="E30" s="69"/>
      <c r="F30" s="69"/>
      <c r="G30" s="69"/>
      <c r="H30" s="69"/>
      <c r="I30" s="69"/>
      <c r="J30" s="70"/>
      <c r="K30" s="52"/>
      <c r="L30" s="52"/>
      <c r="M30" s="52"/>
      <c r="N30" s="52"/>
    </row>
    <row r="31" spans="1:14" ht="15.75" x14ac:dyDescent="0.25">
      <c r="A31" s="71" t="s">
        <v>51</v>
      </c>
      <c r="B31" s="72"/>
      <c r="C31" s="72"/>
      <c r="D31" s="72"/>
      <c r="E31" s="72"/>
      <c r="F31" s="72"/>
      <c r="G31" s="72"/>
      <c r="H31" s="72"/>
      <c r="I31" s="72"/>
      <c r="J31" s="73"/>
    </row>
    <row r="32" spans="1:14" x14ac:dyDescent="0.25">
      <c r="A32" s="22" t="s">
        <v>52</v>
      </c>
      <c r="B32" s="77" t="s">
        <v>113</v>
      </c>
      <c r="C32" s="77"/>
      <c r="D32" s="77"/>
      <c r="E32" s="77"/>
      <c r="F32" s="77"/>
      <c r="G32" s="77"/>
      <c r="H32" s="77"/>
      <c r="I32" s="77"/>
      <c r="J32" s="78"/>
    </row>
    <row r="33" spans="1:12" ht="24" customHeight="1" x14ac:dyDescent="0.25">
      <c r="A33" s="22" t="s">
        <v>53</v>
      </c>
      <c r="B33" s="79" t="s">
        <v>114</v>
      </c>
      <c r="C33" s="79"/>
      <c r="D33" s="79"/>
      <c r="E33" s="79"/>
      <c r="F33" s="79"/>
      <c r="G33" s="79"/>
      <c r="H33" s="79"/>
      <c r="I33" s="79"/>
      <c r="J33" s="80"/>
      <c r="L33" s="56"/>
    </row>
    <row r="34" spans="1:12" ht="37.5" customHeight="1" x14ac:dyDescent="0.25">
      <c r="A34" s="57" t="s">
        <v>54</v>
      </c>
      <c r="B34" s="81" t="s">
        <v>110</v>
      </c>
      <c r="C34" s="81"/>
      <c r="D34" s="81"/>
      <c r="E34" s="81"/>
      <c r="F34" s="81"/>
      <c r="G34" s="81"/>
      <c r="H34" s="81"/>
      <c r="I34" s="81"/>
      <c r="J34" s="82"/>
    </row>
    <row r="35" spans="1:12" ht="101.45" customHeight="1" x14ac:dyDescent="0.25">
      <c r="A35" s="22" t="s">
        <v>55</v>
      </c>
      <c r="B35" s="81" t="s">
        <v>118</v>
      </c>
      <c r="C35" s="81"/>
      <c r="D35" s="81"/>
      <c r="E35" s="81"/>
      <c r="F35" s="81"/>
      <c r="G35" s="81"/>
      <c r="H35" s="81"/>
      <c r="I35" s="81"/>
      <c r="J35" s="82"/>
    </row>
    <row r="36" spans="1:12" ht="15.75" x14ac:dyDescent="0.25">
      <c r="A36" s="68" t="s">
        <v>56</v>
      </c>
      <c r="B36" s="69"/>
      <c r="C36" s="69"/>
      <c r="D36" s="69"/>
      <c r="E36" s="69"/>
      <c r="F36" s="69"/>
      <c r="G36" s="69"/>
      <c r="H36" s="69"/>
      <c r="I36" s="69"/>
      <c r="J36" s="70"/>
    </row>
    <row r="37" spans="1:12" ht="15.75" x14ac:dyDescent="0.25">
      <c r="A37" s="59" t="s">
        <v>57</v>
      </c>
      <c r="B37" s="60"/>
      <c r="C37" s="60"/>
      <c r="D37" s="60"/>
      <c r="E37" s="60"/>
      <c r="F37" s="60"/>
      <c r="G37" s="60"/>
      <c r="H37" s="60"/>
      <c r="I37" s="60"/>
      <c r="J37" s="61"/>
    </row>
    <row r="38" spans="1:12" ht="27.75" customHeight="1" x14ac:dyDescent="0.25">
      <c r="A38" s="62" t="s">
        <v>58</v>
      </c>
      <c r="B38" s="63"/>
      <c r="C38" s="63"/>
      <c r="D38" s="63"/>
      <c r="E38" s="63"/>
      <c r="F38" s="63"/>
      <c r="G38" s="63"/>
      <c r="H38" s="63"/>
      <c r="I38" s="63"/>
      <c r="J38" s="64"/>
    </row>
    <row r="39" spans="1:12" ht="27.75" customHeight="1" x14ac:dyDescent="0.25">
      <c r="A39" s="28"/>
      <c r="B39" s="28"/>
      <c r="C39" s="28"/>
      <c r="D39" s="28"/>
      <c r="E39" s="28"/>
      <c r="F39" s="28"/>
      <c r="G39" s="28"/>
      <c r="H39" s="28"/>
      <c r="I39" s="28"/>
      <c r="J39" s="28"/>
    </row>
    <row r="40" spans="1:12" ht="30.75" customHeight="1" x14ac:dyDescent="0.25">
      <c r="A40" s="65" t="s">
        <v>59</v>
      </c>
      <c r="B40" s="65"/>
      <c r="C40" s="65"/>
      <c r="D40" s="65"/>
      <c r="E40" s="65"/>
      <c r="F40" s="65"/>
      <c r="G40" s="65"/>
      <c r="H40" s="65"/>
      <c r="I40" s="65"/>
      <c r="J40" s="65"/>
    </row>
    <row r="41" spans="1:12" x14ac:dyDescent="0.25">
      <c r="B41" s="45"/>
    </row>
    <row r="42" spans="1:12" x14ac:dyDescent="0.25">
      <c r="A42" s="31" t="s">
        <v>60</v>
      </c>
      <c r="B42" s="51">
        <f>+A25</f>
        <v>56347970</v>
      </c>
      <c r="D42" s="41"/>
      <c r="E42" s="41"/>
      <c r="F42" s="41"/>
      <c r="H42" s="41"/>
      <c r="I42" s="41"/>
      <c r="J42" s="41"/>
    </row>
    <row r="43" spans="1:12" x14ac:dyDescent="0.25">
      <c r="A43" s="31" t="s">
        <v>61</v>
      </c>
      <c r="B43" s="51">
        <f>+C25</f>
        <v>72093666.909999996</v>
      </c>
      <c r="D43" s="66" t="s">
        <v>97</v>
      </c>
      <c r="E43" s="66"/>
      <c r="F43" s="66"/>
      <c r="H43" s="40"/>
      <c r="I43" s="40" t="s">
        <v>109</v>
      </c>
    </row>
    <row r="44" spans="1:12" x14ac:dyDescent="0.25">
      <c r="A44" s="31" t="s">
        <v>71</v>
      </c>
      <c r="B44" s="51">
        <f>+F25</f>
        <v>31436878.219999999</v>
      </c>
      <c r="D44" s="67" t="s">
        <v>98</v>
      </c>
      <c r="E44" s="67"/>
      <c r="F44" s="67"/>
      <c r="H44" s="39"/>
      <c r="I44" s="39" t="s">
        <v>108</v>
      </c>
    </row>
    <row r="45" spans="1:12" x14ac:dyDescent="0.25">
      <c r="B45" s="45"/>
    </row>
    <row r="46" spans="1:12" x14ac:dyDescent="0.25">
      <c r="B46" s="45"/>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200-000000000000}"/>
    <dataValidation allowBlank="1" showInputMessage="1" prompt="Nombre del capítulo" sqref="B8:J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2:J32" xr:uid="{00000000-0002-0000-0200-000003000000}"/>
    <dataValidation allowBlank="1" showInputMessage="1" showErrorMessage="1" prompt="1. Describir lo plasmado en el presupuesto_x000a_2. Describir lo alcanzado en términos financieros y de producción " sqref="B34:J34" xr:uid="{00000000-0002-0000-0200-000004000000}"/>
    <dataValidation allowBlank="1" showInputMessage="1" showErrorMessage="1" prompt="De existir desvío, explicar razones." sqref="B35:J35" xr:uid="{00000000-0002-0000-0200-000005000000}"/>
    <dataValidation allowBlank="1" showInputMessage="1" showErrorMessage="1" prompt="Oportunidades de mejora identificadas" sqref="A38:J39" xr:uid="{00000000-0002-0000-0200-000006000000}"/>
    <dataValidation allowBlank="1" showInputMessage="1" showErrorMessage="1" prompt="Presupuesto del programa" sqref="A25:C25 F25" xr:uid="{00000000-0002-0000-0200-000007000000}"/>
    <dataValidation allowBlank="1" showInputMessage="1" showErrorMessage="1" prompt="¿En qué consiste el programa?" sqref="B33:J33 B19:J19" xr:uid="{00000000-0002-0000-0200-000008000000}"/>
    <dataValidation allowBlank="1" showInputMessage="1" showErrorMessage="1" prompt="Nombre de cada producto" sqref="A28:A29" xr:uid="{00000000-0002-0000-0200-000009000000}"/>
    <dataValidation allowBlank="1" showInputMessage="1" showErrorMessage="1" prompt="Nombre del indicador" sqref="B28:B29" xr:uid="{00000000-0002-0000-0200-00000A000000}"/>
    <dataValidation allowBlank="1" showInputMessage="1" showErrorMessage="1" prompt="Meta anual del indicador" sqref="C28:C29 E28" xr:uid="{00000000-0002-0000-0200-00000B000000}"/>
    <dataValidation allowBlank="1" showInputMessage="1" showErrorMessage="1" prompt="Monto presupuestado para el producto" sqref="D28:D29 E29:F29 F28" xr:uid="{00000000-0002-0000-0200-00000C000000}"/>
    <dataValidation allowBlank="1" showInputMessage="1" showErrorMessage="1" prompt="Meta alcanzada en el trimestre" sqref="G28:G29" xr:uid="{00000000-0002-0000-0200-00000D000000}"/>
    <dataValidation allowBlank="1" showInputMessage="1" showErrorMessage="1" prompt="Monto ejecutado en el trimestre" sqref="H28:H29" xr:uid="{00000000-0002-0000-02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J47"/>
  <sheetViews>
    <sheetView showGridLines="0" topLeftCell="A27" zoomScale="87" zoomScaleNormal="87" workbookViewId="0">
      <selection activeCell="B34" sqref="B34:J34"/>
    </sheetView>
  </sheetViews>
  <sheetFormatPr baseColWidth="10" defaultColWidth="11.42578125" defaultRowHeight="15" x14ac:dyDescent="0.25"/>
  <cols>
    <col min="1" max="1" width="23" style="5" customWidth="1"/>
    <col min="2" max="2" width="13.7109375" style="5" bestFit="1" customWidth="1"/>
    <col min="3" max="9" width="12.7109375" style="5" customWidth="1"/>
    <col min="10" max="10" width="15" style="5" customWidth="1"/>
  </cols>
  <sheetData>
    <row r="1" spans="1:10" ht="21.75" thickBot="1" x14ac:dyDescent="0.3">
      <c r="A1" s="23"/>
      <c r="B1" s="111" t="s">
        <v>0</v>
      </c>
      <c r="C1" s="112"/>
      <c r="D1" s="112"/>
      <c r="E1" s="112"/>
      <c r="F1" s="112"/>
      <c r="G1" s="112"/>
      <c r="H1" s="112"/>
      <c r="I1" s="112"/>
      <c r="J1" s="113"/>
    </row>
    <row r="2" spans="1:10" ht="21.75" thickBot="1" x14ac:dyDescent="0.3">
      <c r="A2" s="24"/>
      <c r="B2" s="114" t="s">
        <v>1</v>
      </c>
      <c r="C2" s="115"/>
      <c r="D2" s="114" t="s">
        <v>2</v>
      </c>
      <c r="E2" s="115"/>
      <c r="F2" s="115"/>
      <c r="G2" s="115"/>
      <c r="H2" s="116"/>
      <c r="I2" s="1" t="s">
        <v>3</v>
      </c>
      <c r="J2" s="2" t="s">
        <v>4</v>
      </c>
    </row>
    <row r="3" spans="1:10" ht="21.75" thickBot="1" x14ac:dyDescent="0.3">
      <c r="A3" s="25"/>
      <c r="B3" s="117" t="s">
        <v>5</v>
      </c>
      <c r="C3" s="118"/>
      <c r="D3" s="117"/>
      <c r="E3" s="118"/>
      <c r="F3" s="118"/>
      <c r="G3" s="118"/>
      <c r="H3" s="119"/>
      <c r="I3" s="29">
        <v>45575</v>
      </c>
      <c r="J3" s="30"/>
    </row>
    <row r="4" spans="1:10" x14ac:dyDescent="0.25">
      <c r="A4" s="107"/>
      <c r="B4" s="108"/>
      <c r="C4" s="108"/>
      <c r="D4" s="109"/>
      <c r="E4" s="109"/>
      <c r="F4" s="109"/>
      <c r="G4" s="109"/>
      <c r="H4" s="109"/>
      <c r="I4" s="108"/>
      <c r="J4" s="110"/>
    </row>
    <row r="5" spans="1:10" ht="3" customHeight="1" x14ac:dyDescent="0.25">
      <c r="A5" s="96"/>
      <c r="B5" s="97"/>
      <c r="C5" s="97"/>
      <c r="D5" s="97"/>
      <c r="E5" s="97"/>
      <c r="F5" s="97"/>
      <c r="G5" s="97"/>
      <c r="H5" s="97"/>
      <c r="I5" s="97"/>
      <c r="J5" s="98"/>
    </row>
    <row r="6" spans="1:10" ht="15.75" x14ac:dyDescent="0.25">
      <c r="A6" s="68" t="s">
        <v>6</v>
      </c>
      <c r="B6" s="69"/>
      <c r="C6" s="69"/>
      <c r="D6" s="69"/>
      <c r="E6" s="69"/>
      <c r="F6" s="69"/>
      <c r="G6" s="69"/>
      <c r="H6" s="69"/>
      <c r="I6" s="69"/>
      <c r="J6" s="70"/>
    </row>
    <row r="7" spans="1:10" ht="15.75" x14ac:dyDescent="0.25">
      <c r="A7" s="71" t="s">
        <v>7</v>
      </c>
      <c r="B7" s="72"/>
      <c r="C7" s="72"/>
      <c r="D7" s="72"/>
      <c r="E7" s="72"/>
      <c r="F7" s="72"/>
      <c r="G7" s="72"/>
      <c r="H7" s="72"/>
      <c r="I7" s="72"/>
      <c r="J7" s="73"/>
    </row>
    <row r="8" spans="1:10" x14ac:dyDescent="0.25">
      <c r="A8" s="3" t="s">
        <v>8</v>
      </c>
      <c r="B8" s="99" t="s">
        <v>9</v>
      </c>
      <c r="C8" s="100"/>
      <c r="D8" s="100"/>
      <c r="E8" s="100"/>
      <c r="F8" s="100"/>
      <c r="G8" s="100"/>
      <c r="H8" s="100"/>
      <c r="I8" s="100"/>
      <c r="J8" s="101"/>
    </row>
    <row r="9" spans="1:10" ht="15" customHeight="1" x14ac:dyDescent="0.25">
      <c r="A9" s="26" t="s">
        <v>10</v>
      </c>
      <c r="B9" s="99" t="s">
        <v>11</v>
      </c>
      <c r="C9" s="100"/>
      <c r="D9" s="100"/>
      <c r="E9" s="100"/>
      <c r="F9" s="100"/>
      <c r="G9" s="100"/>
      <c r="H9" s="100"/>
      <c r="I9" s="100"/>
      <c r="J9" s="101"/>
    </row>
    <row r="10" spans="1:10" x14ac:dyDescent="0.25">
      <c r="A10" s="26" t="s">
        <v>12</v>
      </c>
      <c r="B10" s="99" t="s">
        <v>13</v>
      </c>
      <c r="C10" s="100"/>
      <c r="D10" s="100"/>
      <c r="E10" s="100"/>
      <c r="F10" s="100"/>
      <c r="G10" s="100"/>
      <c r="H10" s="100"/>
      <c r="I10" s="100"/>
      <c r="J10" s="101"/>
    </row>
    <row r="11" spans="1:10" ht="44.25" customHeight="1" x14ac:dyDescent="0.25">
      <c r="A11" s="3" t="s">
        <v>14</v>
      </c>
      <c r="B11" s="77" t="s">
        <v>15</v>
      </c>
      <c r="C11" s="102"/>
      <c r="D11" s="102"/>
      <c r="E11" s="102"/>
      <c r="F11" s="102"/>
      <c r="G11" s="102"/>
      <c r="H11" s="102"/>
      <c r="I11" s="102"/>
      <c r="J11" s="103"/>
    </row>
    <row r="12" spans="1:10" ht="49.5" customHeight="1" x14ac:dyDescent="0.25">
      <c r="A12" s="3" t="s">
        <v>16</v>
      </c>
      <c r="B12" s="124" t="s">
        <v>99</v>
      </c>
      <c r="C12" s="125"/>
      <c r="D12" s="125"/>
      <c r="E12" s="125"/>
      <c r="F12" s="125"/>
      <c r="G12" s="125"/>
      <c r="H12" s="125"/>
      <c r="I12" s="125"/>
      <c r="J12" s="126"/>
    </row>
    <row r="13" spans="1:10" ht="15.75" x14ac:dyDescent="0.25">
      <c r="A13" s="68" t="s">
        <v>17</v>
      </c>
      <c r="B13" s="69"/>
      <c r="C13" s="69"/>
      <c r="D13" s="69"/>
      <c r="E13" s="69"/>
      <c r="F13" s="69"/>
      <c r="G13" s="69"/>
      <c r="H13" s="69"/>
      <c r="I13" s="69"/>
      <c r="J13" s="70"/>
    </row>
    <row r="14" spans="1:10" ht="27.75" customHeight="1" x14ac:dyDescent="0.25">
      <c r="A14" s="3" t="s">
        <v>18</v>
      </c>
      <c r="B14" s="27">
        <v>3</v>
      </c>
      <c r="C14" s="95" t="str">
        <f>IFERROR(VLOOKUP(B14,'[1]Validacion datos'!A2:B5,2,FALSE),"")</f>
        <v>DESARROLLO PRODUCTIVO</v>
      </c>
      <c r="D14" s="95"/>
      <c r="E14" s="95"/>
      <c r="F14" s="95"/>
      <c r="G14" s="95"/>
      <c r="H14" s="95"/>
      <c r="I14" s="95"/>
      <c r="J14" s="95"/>
    </row>
    <row r="15" spans="1:10" ht="26.25" customHeight="1" x14ac:dyDescent="0.25">
      <c r="A15" s="3" t="s">
        <v>19</v>
      </c>
      <c r="B15" s="6">
        <v>3.5</v>
      </c>
      <c r="C15" s="95" t="str">
        <f>IFERROR(VLOOKUP(B15,'[1]Validacion datos'!A8:B26,2,FALSE),"")</f>
        <v>Estructura productiva sectorial y territorialmente adecuada, integrada competitivamente a la economía global y que aprovecha las oportunidades del mercado local.</v>
      </c>
      <c r="D15" s="95"/>
      <c r="E15" s="95"/>
      <c r="F15" s="95"/>
      <c r="G15" s="95"/>
      <c r="H15" s="95"/>
      <c r="I15" s="95"/>
      <c r="J15" s="95"/>
    </row>
    <row r="16" spans="1:10" ht="21.6" customHeight="1" x14ac:dyDescent="0.25">
      <c r="A16" s="3" t="s">
        <v>20</v>
      </c>
      <c r="B16" s="7" t="s">
        <v>21</v>
      </c>
      <c r="C16" s="95" t="str">
        <f>IFERROR(VLOOKUP(B16,'[1]Validacion datos'!D8:E64,2,FALSE),"")</f>
        <v>Consolidar un entorno adecuado que incentive la inversión para el desarrollo sostenible del sector minero</v>
      </c>
      <c r="D16" s="95"/>
      <c r="E16" s="95"/>
      <c r="F16" s="95"/>
      <c r="G16" s="95"/>
      <c r="H16" s="95"/>
      <c r="I16" s="95"/>
      <c r="J16" s="95"/>
    </row>
    <row r="17" spans="1:10" ht="15.75" x14ac:dyDescent="0.25">
      <c r="A17" s="68" t="s">
        <v>22</v>
      </c>
      <c r="B17" s="69"/>
      <c r="C17" s="69"/>
      <c r="D17" s="69"/>
      <c r="E17" s="69"/>
      <c r="F17" s="69"/>
      <c r="G17" s="69"/>
      <c r="H17" s="69"/>
      <c r="I17" s="69"/>
      <c r="J17" s="70"/>
    </row>
    <row r="18" spans="1:10" ht="29.25" customHeight="1" x14ac:dyDescent="0.25">
      <c r="A18" s="3" t="s">
        <v>23</v>
      </c>
      <c r="B18" s="77" t="s">
        <v>86</v>
      </c>
      <c r="C18" s="77"/>
      <c r="D18" s="77"/>
      <c r="E18" s="77"/>
      <c r="F18" s="77"/>
      <c r="G18" s="77"/>
      <c r="H18" s="77"/>
      <c r="I18" s="77"/>
      <c r="J18" s="78"/>
    </row>
    <row r="19" spans="1:10" ht="33" customHeight="1" x14ac:dyDescent="0.25">
      <c r="A19" s="8" t="s">
        <v>25</v>
      </c>
      <c r="B19" s="77" t="s">
        <v>87</v>
      </c>
      <c r="C19" s="77"/>
      <c r="D19" s="77"/>
      <c r="E19" s="77"/>
      <c r="F19" s="77"/>
      <c r="G19" s="77"/>
      <c r="H19" s="77"/>
      <c r="I19" s="77"/>
      <c r="J19" s="78"/>
    </row>
    <row r="20" spans="1:10" ht="34.5" customHeight="1" x14ac:dyDescent="0.25">
      <c r="A20" s="8" t="s">
        <v>26</v>
      </c>
      <c r="B20" s="77" t="s">
        <v>88</v>
      </c>
      <c r="C20" s="77"/>
      <c r="D20" s="77"/>
      <c r="E20" s="77"/>
      <c r="F20" s="77"/>
      <c r="G20" s="77"/>
      <c r="H20" s="77"/>
      <c r="I20" s="77"/>
      <c r="J20" s="78"/>
    </row>
    <row r="21" spans="1:10" ht="40.5" customHeight="1" x14ac:dyDescent="0.25">
      <c r="A21" s="8" t="s">
        <v>27</v>
      </c>
      <c r="B21" s="77" t="s">
        <v>89</v>
      </c>
      <c r="C21" s="77"/>
      <c r="D21" s="77"/>
      <c r="E21" s="77"/>
      <c r="F21" s="77"/>
      <c r="G21" s="77"/>
      <c r="H21" s="77"/>
      <c r="I21" s="77"/>
      <c r="J21" s="78"/>
    </row>
    <row r="22" spans="1:10" ht="15.75" x14ac:dyDescent="0.25">
      <c r="A22" s="68" t="s">
        <v>28</v>
      </c>
      <c r="B22" s="69"/>
      <c r="C22" s="69"/>
      <c r="D22" s="69"/>
      <c r="E22" s="69"/>
      <c r="F22" s="69"/>
      <c r="G22" s="69"/>
      <c r="H22" s="69"/>
      <c r="I22" s="69"/>
      <c r="J22" s="70"/>
    </row>
    <row r="23" spans="1:10" ht="15.75" x14ac:dyDescent="0.25">
      <c r="A23" s="71" t="s">
        <v>29</v>
      </c>
      <c r="B23" s="72"/>
      <c r="C23" s="72"/>
      <c r="D23" s="72"/>
      <c r="E23" s="72"/>
      <c r="F23" s="72"/>
      <c r="G23" s="72"/>
      <c r="H23" s="72"/>
      <c r="I23" s="72"/>
      <c r="J23" s="73"/>
    </row>
    <row r="24" spans="1:10" ht="15" customHeight="1" x14ac:dyDescent="0.25">
      <c r="A24" s="90" t="s">
        <v>30</v>
      </c>
      <c r="B24" s="91"/>
      <c r="C24" s="92" t="s">
        <v>31</v>
      </c>
      <c r="D24" s="93"/>
      <c r="E24" s="93"/>
      <c r="F24" s="93" t="s">
        <v>32</v>
      </c>
      <c r="G24" s="93"/>
      <c r="H24" s="91"/>
      <c r="I24" s="92" t="s">
        <v>33</v>
      </c>
      <c r="J24" s="94"/>
    </row>
    <row r="25" spans="1:10" x14ac:dyDescent="0.25">
      <c r="A25" s="83">
        <v>45098866</v>
      </c>
      <c r="B25" s="84"/>
      <c r="C25" s="85">
        <v>10789804.109999999</v>
      </c>
      <c r="D25" s="86"/>
      <c r="E25" s="87"/>
      <c r="F25" s="85">
        <v>7055996.2999999998</v>
      </c>
      <c r="G25" s="86"/>
      <c r="H25" s="87"/>
      <c r="I25" s="122">
        <f>+F25/C25</f>
        <v>0.65395036166231202</v>
      </c>
      <c r="J25" s="123"/>
    </row>
    <row r="26" spans="1:10" ht="15.75" x14ac:dyDescent="0.25">
      <c r="A26" s="71" t="s">
        <v>34</v>
      </c>
      <c r="B26" s="72"/>
      <c r="C26" s="72"/>
      <c r="D26" s="72"/>
      <c r="E26" s="72"/>
      <c r="F26" s="72"/>
      <c r="G26" s="72"/>
      <c r="H26" s="72"/>
      <c r="I26" s="72"/>
      <c r="J26" s="73"/>
    </row>
    <row r="27" spans="1:10" x14ac:dyDescent="0.25">
      <c r="A27" s="4"/>
      <c r="B27"/>
      <c r="C27" s="74" t="s">
        <v>35</v>
      </c>
      <c r="D27" s="75"/>
      <c r="E27" s="74" t="s">
        <v>36</v>
      </c>
      <c r="F27" s="75"/>
      <c r="G27" s="74" t="s">
        <v>37</v>
      </c>
      <c r="H27" s="74"/>
      <c r="I27" s="74" t="s">
        <v>38</v>
      </c>
      <c r="J27" s="76"/>
    </row>
    <row r="28" spans="1:10" ht="38.25" x14ac:dyDescent="0.25">
      <c r="A28" s="9" t="s">
        <v>39</v>
      </c>
      <c r="B28" s="10" t="s">
        <v>40</v>
      </c>
      <c r="C28" s="10" t="s">
        <v>41</v>
      </c>
      <c r="D28" s="10" t="s">
        <v>42</v>
      </c>
      <c r="E28" s="10" t="s">
        <v>43</v>
      </c>
      <c r="F28" s="10" t="s">
        <v>44</v>
      </c>
      <c r="G28" s="10" t="s">
        <v>45</v>
      </c>
      <c r="H28" s="10" t="s">
        <v>46</v>
      </c>
      <c r="I28" s="10" t="s">
        <v>47</v>
      </c>
      <c r="J28" s="11" t="s">
        <v>48</v>
      </c>
    </row>
    <row r="29" spans="1:10" ht="72.75" customHeight="1" x14ac:dyDescent="0.25">
      <c r="A29" s="32" t="s">
        <v>90</v>
      </c>
      <c r="B29" s="33" t="s">
        <v>91</v>
      </c>
      <c r="C29" s="12">
        <v>50</v>
      </c>
      <c r="D29" s="34">
        <v>32397686.620000005</v>
      </c>
      <c r="E29" s="12">
        <v>10</v>
      </c>
      <c r="F29" s="34">
        <v>664450</v>
      </c>
      <c r="G29" s="14">
        <v>10</v>
      </c>
      <c r="H29" s="34">
        <v>2521291</v>
      </c>
      <c r="I29" s="15">
        <f>+Tabla15[[#This Row],[Física 
(E)]]/Tabla15[[#This Row],[Física
(C)]]</f>
        <v>1</v>
      </c>
      <c r="J29" s="16">
        <f>+Tabla15[[#This Row],[Financiera 
 (F)]]/Tabla15[[#This Row],[Financiera
(D)]]</f>
        <v>3.7945533900218225</v>
      </c>
    </row>
    <row r="30" spans="1:10" ht="15.75" x14ac:dyDescent="0.25">
      <c r="A30" s="68" t="s">
        <v>50</v>
      </c>
      <c r="B30" s="69"/>
      <c r="C30" s="69"/>
      <c r="D30" s="69"/>
      <c r="E30" s="69"/>
      <c r="F30" s="69"/>
      <c r="G30" s="69"/>
      <c r="H30" s="69"/>
      <c r="I30" s="69"/>
      <c r="J30" s="70"/>
    </row>
    <row r="31" spans="1:10" ht="15.75" x14ac:dyDescent="0.25">
      <c r="A31" s="71" t="s">
        <v>51</v>
      </c>
      <c r="B31" s="72"/>
      <c r="C31" s="72"/>
      <c r="D31" s="72"/>
      <c r="E31" s="72"/>
      <c r="F31" s="72"/>
      <c r="G31" s="72"/>
      <c r="H31" s="72"/>
      <c r="I31" s="72"/>
      <c r="J31" s="73"/>
    </row>
    <row r="32" spans="1:10" x14ac:dyDescent="0.25">
      <c r="A32" s="22" t="s">
        <v>52</v>
      </c>
      <c r="B32" s="77" t="s">
        <v>92</v>
      </c>
      <c r="C32" s="77"/>
      <c r="D32" s="77"/>
      <c r="E32" s="77"/>
      <c r="F32" s="77"/>
      <c r="G32" s="77"/>
      <c r="H32" s="77"/>
      <c r="I32" s="77"/>
      <c r="J32" s="78"/>
    </row>
    <row r="33" spans="1:10" ht="30" x14ac:dyDescent="0.25">
      <c r="A33" s="22" t="s">
        <v>53</v>
      </c>
      <c r="B33" s="77" t="s">
        <v>93</v>
      </c>
      <c r="C33" s="77"/>
      <c r="D33" s="77"/>
      <c r="E33" s="77"/>
      <c r="F33" s="77"/>
      <c r="G33" s="77"/>
      <c r="H33" s="77"/>
      <c r="I33" s="77"/>
      <c r="J33" s="78"/>
    </row>
    <row r="34" spans="1:10" ht="42.75" customHeight="1" x14ac:dyDescent="0.25">
      <c r="A34" s="22" t="s">
        <v>54</v>
      </c>
      <c r="B34" s="81" t="s">
        <v>115</v>
      </c>
      <c r="C34" s="81"/>
      <c r="D34" s="81"/>
      <c r="E34" s="81"/>
      <c r="F34" s="81"/>
      <c r="G34" s="81"/>
      <c r="H34" s="81"/>
      <c r="I34" s="81"/>
      <c r="J34" s="82"/>
    </row>
    <row r="35" spans="1:10" ht="50.1" customHeight="1" x14ac:dyDescent="0.25">
      <c r="A35" s="22" t="s">
        <v>55</v>
      </c>
      <c r="B35" s="81" t="s">
        <v>131</v>
      </c>
      <c r="C35" s="120"/>
      <c r="D35" s="120"/>
      <c r="E35" s="120"/>
      <c r="F35" s="120"/>
      <c r="G35" s="120"/>
      <c r="H35" s="120"/>
      <c r="I35" s="120"/>
      <c r="J35" s="121"/>
    </row>
    <row r="36" spans="1:10" ht="15.75" x14ac:dyDescent="0.25">
      <c r="A36" s="68" t="s">
        <v>56</v>
      </c>
      <c r="B36" s="69"/>
      <c r="C36" s="69"/>
      <c r="D36" s="69"/>
      <c r="E36" s="69"/>
      <c r="F36" s="69"/>
      <c r="G36" s="69"/>
      <c r="H36" s="69"/>
      <c r="I36" s="69"/>
      <c r="J36" s="70"/>
    </row>
    <row r="37" spans="1:10" ht="15.75" x14ac:dyDescent="0.25">
      <c r="A37" s="59" t="s">
        <v>57</v>
      </c>
      <c r="B37" s="60"/>
      <c r="C37" s="60"/>
      <c r="D37" s="60"/>
      <c r="E37" s="60"/>
      <c r="F37" s="60"/>
      <c r="G37" s="60"/>
      <c r="H37" s="60"/>
      <c r="I37" s="60"/>
      <c r="J37" s="61"/>
    </row>
    <row r="38" spans="1:10" ht="27.75" customHeight="1" x14ac:dyDescent="0.25">
      <c r="A38" s="62" t="s">
        <v>58</v>
      </c>
      <c r="B38" s="63"/>
      <c r="C38" s="63"/>
      <c r="D38" s="63"/>
      <c r="E38" s="63"/>
      <c r="F38" s="63"/>
      <c r="G38" s="63"/>
      <c r="H38" s="63"/>
      <c r="I38" s="63"/>
      <c r="J38" s="64"/>
    </row>
    <row r="39" spans="1:10" ht="13.5" customHeight="1" x14ac:dyDescent="0.25">
      <c r="A39" s="28"/>
      <c r="B39" s="28"/>
      <c r="C39" s="28"/>
      <c r="D39" s="28"/>
      <c r="E39" s="28"/>
      <c r="F39" s="28"/>
      <c r="G39" s="28"/>
      <c r="H39" s="28"/>
      <c r="I39" s="28"/>
      <c r="J39" s="28"/>
    </row>
    <row r="40" spans="1:10" ht="30.75" customHeight="1" x14ac:dyDescent="0.25">
      <c r="A40" s="65" t="s">
        <v>59</v>
      </c>
      <c r="B40" s="65"/>
      <c r="C40" s="65"/>
      <c r="D40" s="65"/>
      <c r="E40" s="65"/>
      <c r="F40" s="65"/>
      <c r="G40" s="65"/>
      <c r="H40" s="65"/>
      <c r="I40" s="65"/>
      <c r="J40" s="65"/>
    </row>
    <row r="41" spans="1:10" x14ac:dyDescent="0.25">
      <c r="B41" s="45"/>
      <c r="C41" s="45"/>
    </row>
    <row r="42" spans="1:10" x14ac:dyDescent="0.25">
      <c r="A42" s="31" t="s">
        <v>60</v>
      </c>
      <c r="B42" s="51">
        <f>+A25</f>
        <v>45098866</v>
      </c>
      <c r="C42" s="45"/>
      <c r="D42" s="41"/>
      <c r="E42" s="41"/>
      <c r="F42" s="41"/>
      <c r="H42" s="41"/>
      <c r="I42" s="41"/>
      <c r="J42" s="41"/>
    </row>
    <row r="43" spans="1:10" x14ac:dyDescent="0.25">
      <c r="A43" s="31" t="s">
        <v>61</v>
      </c>
      <c r="B43" s="51">
        <f>+C25</f>
        <v>10789804.109999999</v>
      </c>
      <c r="C43" s="45"/>
      <c r="D43" s="66" t="s">
        <v>97</v>
      </c>
      <c r="E43" s="66"/>
      <c r="F43" s="66"/>
      <c r="H43" s="40"/>
      <c r="I43" s="40" t="s">
        <v>109</v>
      </c>
      <c r="J43" s="40"/>
    </row>
    <row r="44" spans="1:10" x14ac:dyDescent="0.25">
      <c r="A44" s="31" t="s">
        <v>71</v>
      </c>
      <c r="B44" s="51">
        <f>+F25</f>
        <v>7055996.2999999998</v>
      </c>
      <c r="C44" s="45"/>
      <c r="D44" s="67" t="s">
        <v>98</v>
      </c>
      <c r="E44" s="67"/>
      <c r="F44" s="67"/>
      <c r="H44" s="39"/>
      <c r="I44" s="39" t="s">
        <v>108</v>
      </c>
      <c r="J44" s="39"/>
    </row>
    <row r="45" spans="1:10" x14ac:dyDescent="0.25">
      <c r="B45" s="45"/>
      <c r="C45" s="45"/>
    </row>
    <row r="46" spans="1:10" x14ac:dyDescent="0.25">
      <c r="B46" s="45"/>
      <c r="C46" s="45"/>
    </row>
    <row r="47" spans="1:10" x14ac:dyDescent="0.25">
      <c r="B47" s="45"/>
      <c r="C47" s="45"/>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phoneticPr fontId="22" type="noConversion"/>
  <dataValidations xWindow="1546" yWindow="1269" count="15">
    <dataValidation allowBlank="1" sqref="A8" xr:uid="{00000000-0002-0000-0400-000000000000}"/>
    <dataValidation allowBlank="1" showInputMessage="1" prompt="Nombre del capítulo" sqref="B8:J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2:J32" xr:uid="{00000000-0002-0000-0400-000003000000}"/>
    <dataValidation allowBlank="1" showInputMessage="1" showErrorMessage="1" prompt="1. Describir lo plasmado en el presupuesto_x000a_2. Describir lo alcanzado en términos financieros y de producción " sqref="B34:J34" xr:uid="{00000000-0002-0000-0400-000004000000}"/>
    <dataValidation allowBlank="1" showInputMessage="1" showErrorMessage="1" prompt="De existir desvío, explicar razones." sqref="B35:J35" xr:uid="{00000000-0002-0000-0400-000005000000}"/>
    <dataValidation allowBlank="1" showInputMessage="1" showErrorMessage="1" prompt="Oportunidades de mejora identificadas" sqref="A38:J39"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33:J33 B19:J19" xr:uid="{00000000-0002-0000-0400-000008000000}"/>
    <dataValidation allowBlank="1" showInputMessage="1" showErrorMessage="1" prompt="Nombre de cada producto" sqref="A28:A29" xr:uid="{00000000-0002-0000-0400-000009000000}"/>
    <dataValidation allowBlank="1" showInputMessage="1" showErrorMessage="1" prompt="Nombre del indicador" sqref="B28:B29" xr:uid="{00000000-0002-0000-0400-00000A000000}"/>
    <dataValidation allowBlank="1" showInputMessage="1" showErrorMessage="1" prompt="Meta anual del indicador" sqref="C28:C29 E28" xr:uid="{00000000-0002-0000-0400-00000B000000}"/>
    <dataValidation allowBlank="1" showInputMessage="1" showErrorMessage="1" prompt="Monto presupuestado para el producto" sqref="D28:D29 E29:F29 F28" xr:uid="{00000000-0002-0000-0400-00000C000000}"/>
    <dataValidation allowBlank="1" showInputMessage="1" showErrorMessage="1" prompt="Meta alcanzada en el trimestre" sqref="G28:G29" xr:uid="{00000000-0002-0000-0400-00000D000000}"/>
    <dataValidation allowBlank="1" showInputMessage="1" showErrorMessage="1" prompt="Monto ejecutado en el trimestre" sqref="H28:H29" xr:uid="{00000000-0002-0000-04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0579-9065-481C-B949-6A3724475852}">
  <sheetPr>
    <tabColor theme="9" tint="0.59999389629810485"/>
  </sheetPr>
  <dimension ref="A1:K47"/>
  <sheetViews>
    <sheetView showGridLines="0" topLeftCell="A29" zoomScale="84" zoomScaleNormal="84" workbookViewId="0">
      <selection activeCell="B34" sqref="B34:J34"/>
    </sheetView>
  </sheetViews>
  <sheetFormatPr baseColWidth="10" defaultColWidth="11.42578125" defaultRowHeight="15" x14ac:dyDescent="0.25"/>
  <cols>
    <col min="1" max="1" width="23" style="5" customWidth="1"/>
    <col min="2" max="2" width="18.42578125" style="5" customWidth="1"/>
    <col min="3" max="9" width="12.7109375" style="5" customWidth="1"/>
    <col min="10" max="10" width="15.5703125" style="5" customWidth="1"/>
  </cols>
  <sheetData>
    <row r="1" spans="1:10" ht="21.75" thickBot="1" x14ac:dyDescent="0.3">
      <c r="A1" s="23"/>
      <c r="B1" s="111" t="s">
        <v>0</v>
      </c>
      <c r="C1" s="112"/>
      <c r="D1" s="112"/>
      <c r="E1" s="112"/>
      <c r="F1" s="112"/>
      <c r="G1" s="112"/>
      <c r="H1" s="112"/>
      <c r="I1" s="112"/>
      <c r="J1" s="113"/>
    </row>
    <row r="2" spans="1:10" ht="21.75" thickBot="1" x14ac:dyDescent="0.3">
      <c r="A2" s="24"/>
      <c r="B2" s="114" t="s">
        <v>1</v>
      </c>
      <c r="C2" s="115"/>
      <c r="D2" s="114" t="s">
        <v>2</v>
      </c>
      <c r="E2" s="115"/>
      <c r="F2" s="115"/>
      <c r="G2" s="115"/>
      <c r="H2" s="116"/>
      <c r="I2" s="1" t="s">
        <v>3</v>
      </c>
      <c r="J2" s="2" t="s">
        <v>4</v>
      </c>
    </row>
    <row r="3" spans="1:10" ht="21.75" thickBot="1" x14ac:dyDescent="0.3">
      <c r="A3" s="25"/>
      <c r="B3" s="117" t="s">
        <v>5</v>
      </c>
      <c r="C3" s="118"/>
      <c r="D3" s="117"/>
      <c r="E3" s="118"/>
      <c r="F3" s="118"/>
      <c r="G3" s="118"/>
      <c r="H3" s="119"/>
      <c r="I3" s="29">
        <v>45575</v>
      </c>
      <c r="J3" s="30"/>
    </row>
    <row r="4" spans="1:10" x14ac:dyDescent="0.25">
      <c r="A4" s="107"/>
      <c r="B4" s="108"/>
      <c r="C4" s="108"/>
      <c r="D4" s="109"/>
      <c r="E4" s="109"/>
      <c r="F4" s="109"/>
      <c r="G4" s="109"/>
      <c r="H4" s="109"/>
      <c r="I4" s="108"/>
      <c r="J4" s="110"/>
    </row>
    <row r="5" spans="1:10" ht="3" customHeight="1" x14ac:dyDescent="0.25">
      <c r="A5" s="96"/>
      <c r="B5" s="97"/>
      <c r="C5" s="97"/>
      <c r="D5" s="97"/>
      <c r="E5" s="97"/>
      <c r="F5" s="97"/>
      <c r="G5" s="97"/>
      <c r="H5" s="97"/>
      <c r="I5" s="97"/>
      <c r="J5" s="98"/>
    </row>
    <row r="6" spans="1:10" ht="15.75" x14ac:dyDescent="0.25">
      <c r="A6" s="68" t="s">
        <v>100</v>
      </c>
      <c r="B6" s="69"/>
      <c r="C6" s="69"/>
      <c r="D6" s="69"/>
      <c r="E6" s="69"/>
      <c r="F6" s="69"/>
      <c r="G6" s="69"/>
      <c r="H6" s="69"/>
      <c r="I6" s="69"/>
      <c r="J6" s="70"/>
    </row>
    <row r="7" spans="1:10" ht="15.75" x14ac:dyDescent="0.25">
      <c r="A7" s="71" t="s">
        <v>7</v>
      </c>
      <c r="B7" s="72"/>
      <c r="C7" s="72"/>
      <c r="D7" s="72"/>
      <c r="E7" s="72"/>
      <c r="F7" s="72"/>
      <c r="G7" s="72"/>
      <c r="H7" s="72"/>
      <c r="I7" s="72"/>
      <c r="J7" s="73"/>
    </row>
    <row r="8" spans="1:10" x14ac:dyDescent="0.25">
      <c r="A8" s="3" t="s">
        <v>8</v>
      </c>
      <c r="B8" s="99" t="s">
        <v>9</v>
      </c>
      <c r="C8" s="100"/>
      <c r="D8" s="100"/>
      <c r="E8" s="100"/>
      <c r="F8" s="100"/>
      <c r="G8" s="100"/>
      <c r="H8" s="100"/>
      <c r="I8" s="100"/>
      <c r="J8" s="101"/>
    </row>
    <row r="9" spans="1:10" ht="15" customHeight="1" x14ac:dyDescent="0.25">
      <c r="A9" s="26" t="s">
        <v>10</v>
      </c>
      <c r="B9" s="99" t="s">
        <v>11</v>
      </c>
      <c r="C9" s="100"/>
      <c r="D9" s="100"/>
      <c r="E9" s="100"/>
      <c r="F9" s="100"/>
      <c r="G9" s="100"/>
      <c r="H9" s="100"/>
      <c r="I9" s="100"/>
      <c r="J9" s="101"/>
    </row>
    <row r="10" spans="1:10" x14ac:dyDescent="0.25">
      <c r="A10" s="26" t="s">
        <v>12</v>
      </c>
      <c r="B10" s="99" t="s">
        <v>13</v>
      </c>
      <c r="C10" s="100"/>
      <c r="D10" s="100"/>
      <c r="E10" s="100"/>
      <c r="F10" s="100"/>
      <c r="G10" s="100"/>
      <c r="H10" s="100"/>
      <c r="I10" s="100"/>
      <c r="J10" s="101"/>
    </row>
    <row r="11" spans="1:10" ht="44.25" customHeight="1" x14ac:dyDescent="0.25">
      <c r="A11" s="3" t="s">
        <v>14</v>
      </c>
      <c r="B11" s="104" t="s">
        <v>101</v>
      </c>
      <c r="C11" s="105"/>
      <c r="D11" s="105"/>
      <c r="E11" s="105"/>
      <c r="F11" s="105"/>
      <c r="G11" s="105"/>
      <c r="H11" s="105"/>
      <c r="I11" s="105"/>
      <c r="J11" s="106"/>
    </row>
    <row r="12" spans="1:10" ht="49.5" customHeight="1" x14ac:dyDescent="0.25">
      <c r="A12" s="3" t="s">
        <v>16</v>
      </c>
      <c r="B12" s="124" t="s">
        <v>99</v>
      </c>
      <c r="C12" s="125"/>
      <c r="D12" s="125"/>
      <c r="E12" s="125"/>
      <c r="F12" s="125"/>
      <c r="G12" s="125"/>
      <c r="H12" s="125"/>
      <c r="I12" s="125"/>
      <c r="J12" s="126"/>
    </row>
    <row r="13" spans="1:10" ht="15.75" x14ac:dyDescent="0.25">
      <c r="A13" s="68" t="s">
        <v>17</v>
      </c>
      <c r="B13" s="69"/>
      <c r="C13" s="69"/>
      <c r="D13" s="69"/>
      <c r="E13" s="69"/>
      <c r="F13" s="69"/>
      <c r="G13" s="69"/>
      <c r="H13" s="69"/>
      <c r="I13" s="69"/>
      <c r="J13" s="70"/>
    </row>
    <row r="14" spans="1:10" ht="27.75" customHeight="1" x14ac:dyDescent="0.25">
      <c r="A14" s="3" t="s">
        <v>18</v>
      </c>
      <c r="B14" s="27">
        <v>3</v>
      </c>
      <c r="C14" s="95" t="str">
        <f>IFERROR(VLOOKUP(B14,'[1]Validacion datos'!A2:B5,2,FALSE),"")</f>
        <v>DESARROLLO PRODUCTIVO</v>
      </c>
      <c r="D14" s="95"/>
      <c r="E14" s="95"/>
      <c r="F14" s="95"/>
      <c r="G14" s="95"/>
      <c r="H14" s="95"/>
      <c r="I14" s="95"/>
      <c r="J14" s="95"/>
    </row>
    <row r="15" spans="1:10" ht="26.25" customHeight="1" x14ac:dyDescent="0.25">
      <c r="A15" s="3" t="s">
        <v>19</v>
      </c>
      <c r="B15" s="6">
        <v>3.5</v>
      </c>
      <c r="C15" s="133" t="str">
        <f>IFERROR(VLOOKUP(B15,'[1]Validacion datos'!A8:B26,2,FALSE),"")</f>
        <v>Estructura productiva sectorial y territorialmente adecuada, integrada competitivamente a la economía global y que aprovecha las oportunidades del mercado local.</v>
      </c>
      <c r="D15" s="133"/>
      <c r="E15" s="133"/>
      <c r="F15" s="133"/>
      <c r="G15" s="133"/>
      <c r="H15" s="133"/>
      <c r="I15" s="133"/>
      <c r="J15" s="133"/>
    </row>
    <row r="16" spans="1:10" x14ac:dyDescent="0.25">
      <c r="A16" s="3" t="s">
        <v>20</v>
      </c>
      <c r="B16" s="7" t="s">
        <v>21</v>
      </c>
      <c r="C16" s="95" t="str">
        <f>IFERROR(VLOOKUP(B16,'[1]Validacion datos'!D8:E64,2,FALSE),"")</f>
        <v>Consolidar un entorno adecuado que incentive la inversión para el desarrollo sostenible del sector minero</v>
      </c>
      <c r="D16" s="95"/>
      <c r="E16" s="95"/>
      <c r="F16" s="95"/>
      <c r="G16" s="95"/>
      <c r="H16" s="95"/>
      <c r="I16" s="95"/>
      <c r="J16" s="95"/>
    </row>
    <row r="17" spans="1:11" ht="15.75" x14ac:dyDescent="0.25">
      <c r="A17" s="68" t="s">
        <v>22</v>
      </c>
      <c r="B17" s="69"/>
      <c r="C17" s="69"/>
      <c r="D17" s="69"/>
      <c r="E17" s="69"/>
      <c r="F17" s="69"/>
      <c r="G17" s="69"/>
      <c r="H17" s="69"/>
      <c r="I17" s="69"/>
      <c r="J17" s="70"/>
    </row>
    <row r="18" spans="1:11" ht="29.25" customHeight="1" x14ac:dyDescent="0.25">
      <c r="A18" s="3" t="s">
        <v>23</v>
      </c>
      <c r="B18" s="77" t="s">
        <v>102</v>
      </c>
      <c r="C18" s="77"/>
      <c r="D18" s="77"/>
      <c r="E18" s="77"/>
      <c r="F18" s="77"/>
      <c r="G18" s="77"/>
      <c r="H18" s="77"/>
      <c r="I18" s="77"/>
      <c r="J18" s="78"/>
    </row>
    <row r="19" spans="1:11" ht="45.75" customHeight="1" x14ac:dyDescent="0.25">
      <c r="A19" s="8" t="s">
        <v>25</v>
      </c>
      <c r="B19" s="127" t="s">
        <v>94</v>
      </c>
      <c r="C19" s="127"/>
      <c r="D19" s="127"/>
      <c r="E19" s="127"/>
      <c r="F19" s="127"/>
      <c r="G19" s="127"/>
      <c r="H19" s="127"/>
      <c r="I19" s="127"/>
      <c r="J19" s="128"/>
    </row>
    <row r="20" spans="1:11" ht="34.5" customHeight="1" x14ac:dyDescent="0.25">
      <c r="A20" s="8" t="s">
        <v>26</v>
      </c>
      <c r="B20" s="77" t="s">
        <v>79</v>
      </c>
      <c r="C20" s="77"/>
      <c r="D20" s="77"/>
      <c r="E20" s="77"/>
      <c r="F20" s="77"/>
      <c r="G20" s="77"/>
      <c r="H20" s="77"/>
      <c r="I20" s="77"/>
      <c r="J20" s="78"/>
    </row>
    <row r="21" spans="1:11" ht="60" customHeight="1" x14ac:dyDescent="0.25">
      <c r="A21" s="8" t="s">
        <v>27</v>
      </c>
      <c r="B21" s="127" t="s">
        <v>103</v>
      </c>
      <c r="C21" s="127"/>
      <c r="D21" s="127"/>
      <c r="E21" s="127"/>
      <c r="F21" s="127"/>
      <c r="G21" s="127"/>
      <c r="H21" s="127"/>
      <c r="I21" s="127"/>
      <c r="J21" s="128"/>
    </row>
    <row r="22" spans="1:11" ht="15.75" x14ac:dyDescent="0.25">
      <c r="A22" s="68" t="s">
        <v>28</v>
      </c>
      <c r="B22" s="69"/>
      <c r="C22" s="69"/>
      <c r="D22" s="69"/>
      <c r="E22" s="69"/>
      <c r="F22" s="69"/>
      <c r="G22" s="69"/>
      <c r="H22" s="69"/>
      <c r="I22" s="69"/>
      <c r="J22" s="70"/>
    </row>
    <row r="23" spans="1:11" ht="15.75" x14ac:dyDescent="0.25">
      <c r="A23" s="71" t="s">
        <v>29</v>
      </c>
      <c r="B23" s="72"/>
      <c r="C23" s="72"/>
      <c r="D23" s="72"/>
      <c r="E23" s="72"/>
      <c r="F23" s="72"/>
      <c r="G23" s="72"/>
      <c r="H23" s="72"/>
      <c r="I23" s="72"/>
      <c r="J23" s="73"/>
    </row>
    <row r="24" spans="1:11" ht="15" customHeight="1" x14ac:dyDescent="0.25">
      <c r="A24" s="90" t="s">
        <v>30</v>
      </c>
      <c r="B24" s="91"/>
      <c r="C24" s="92" t="s">
        <v>31</v>
      </c>
      <c r="D24" s="93"/>
      <c r="E24" s="93"/>
      <c r="F24" s="93" t="s">
        <v>32</v>
      </c>
      <c r="G24" s="93"/>
      <c r="H24" s="91"/>
      <c r="I24" s="92" t="s">
        <v>33</v>
      </c>
      <c r="J24" s="94"/>
    </row>
    <row r="25" spans="1:11" x14ac:dyDescent="0.25">
      <c r="A25" s="83">
        <v>18856487</v>
      </c>
      <c r="B25" s="84"/>
      <c r="C25" s="85">
        <v>17955477</v>
      </c>
      <c r="D25" s="86"/>
      <c r="E25" s="87"/>
      <c r="F25" s="85">
        <v>2958495.27</v>
      </c>
      <c r="G25" s="86"/>
      <c r="H25" s="87"/>
      <c r="I25" s="122">
        <f>+F25/C25</f>
        <v>0.16476840297809967</v>
      </c>
      <c r="J25" s="123"/>
    </row>
    <row r="26" spans="1:11" ht="15.75" x14ac:dyDescent="0.25">
      <c r="A26" s="71" t="s">
        <v>34</v>
      </c>
      <c r="B26" s="72"/>
      <c r="C26" s="72"/>
      <c r="D26" s="72"/>
      <c r="E26" s="72"/>
      <c r="F26" s="72"/>
      <c r="G26" s="72"/>
      <c r="H26" s="72"/>
      <c r="I26" s="72"/>
      <c r="J26" s="73"/>
    </row>
    <row r="27" spans="1:11" x14ac:dyDescent="0.25">
      <c r="A27" s="4"/>
      <c r="B27"/>
      <c r="C27" s="74" t="s">
        <v>35</v>
      </c>
      <c r="D27" s="75"/>
      <c r="E27" s="74" t="s">
        <v>36</v>
      </c>
      <c r="F27" s="75"/>
      <c r="G27" s="74" t="s">
        <v>37</v>
      </c>
      <c r="H27" s="74"/>
      <c r="I27" s="74" t="s">
        <v>38</v>
      </c>
      <c r="J27" s="76"/>
    </row>
    <row r="28" spans="1:11" ht="38.25" x14ac:dyDescent="0.25">
      <c r="A28" s="9" t="s">
        <v>39</v>
      </c>
      <c r="B28" s="10" t="s">
        <v>40</v>
      </c>
      <c r="C28" s="10" t="s">
        <v>41</v>
      </c>
      <c r="D28" s="10" t="s">
        <v>42</v>
      </c>
      <c r="E28" s="10" t="s">
        <v>43</v>
      </c>
      <c r="F28" s="10" t="s">
        <v>44</v>
      </c>
      <c r="G28" s="10" t="s">
        <v>45</v>
      </c>
      <c r="H28" s="10" t="s">
        <v>46</v>
      </c>
      <c r="I28" s="10" t="s">
        <v>47</v>
      </c>
      <c r="J28" s="11" t="s">
        <v>48</v>
      </c>
    </row>
    <row r="29" spans="1:11" ht="93" customHeight="1" x14ac:dyDescent="0.25">
      <c r="A29" s="46" t="s">
        <v>104</v>
      </c>
      <c r="B29" s="47" t="s">
        <v>95</v>
      </c>
      <c r="C29" s="48">
        <v>40</v>
      </c>
      <c r="D29" s="34">
        <v>31771992.5</v>
      </c>
      <c r="E29" s="12">
        <v>10</v>
      </c>
      <c r="F29" s="13">
        <v>844439</v>
      </c>
      <c r="G29" s="49">
        <v>9</v>
      </c>
      <c r="H29" s="34">
        <v>243588</v>
      </c>
      <c r="I29" s="15">
        <f>+Tabla159[[#This Row],[Física 
(E)]]/Tabla159[[#This Row],[Física
(C)]]</f>
        <v>0.9</v>
      </c>
      <c r="J29" s="16">
        <f>+Tabla159[[#This Row],[Financiera 
 (F)]]/Tabla159[[#This Row],[Financiera
(D)]]</f>
        <v>0.28846133350070285</v>
      </c>
      <c r="K29" s="55"/>
    </row>
    <row r="30" spans="1:11" ht="15.75" x14ac:dyDescent="0.25">
      <c r="A30" s="68" t="s">
        <v>50</v>
      </c>
      <c r="B30" s="69"/>
      <c r="C30" s="69"/>
      <c r="D30" s="69"/>
      <c r="E30" s="69"/>
      <c r="F30" s="69"/>
      <c r="G30" s="69"/>
      <c r="H30" s="69"/>
      <c r="I30" s="69"/>
      <c r="J30" s="70"/>
    </row>
    <row r="31" spans="1:11" ht="15.75" x14ac:dyDescent="0.25">
      <c r="A31" s="71" t="s">
        <v>51</v>
      </c>
      <c r="B31" s="72"/>
      <c r="C31" s="72"/>
      <c r="D31" s="72"/>
      <c r="E31" s="72"/>
      <c r="F31" s="72"/>
      <c r="G31" s="72"/>
      <c r="H31" s="72"/>
      <c r="I31" s="72"/>
      <c r="J31" s="73"/>
    </row>
    <row r="32" spans="1:11" x14ac:dyDescent="0.25">
      <c r="A32" s="22" t="s">
        <v>52</v>
      </c>
      <c r="B32" s="77" t="s">
        <v>104</v>
      </c>
      <c r="C32" s="77"/>
      <c r="D32" s="77"/>
      <c r="E32" s="77"/>
      <c r="F32" s="77"/>
      <c r="G32" s="77"/>
      <c r="H32" s="77"/>
      <c r="I32" s="77"/>
      <c r="J32" s="78"/>
    </row>
    <row r="33" spans="1:10" ht="46.5" customHeight="1" x14ac:dyDescent="0.25">
      <c r="A33" s="22" t="s">
        <v>53</v>
      </c>
      <c r="B33" s="127" t="s">
        <v>96</v>
      </c>
      <c r="C33" s="127"/>
      <c r="D33" s="127"/>
      <c r="E33" s="127"/>
      <c r="F33" s="127"/>
      <c r="G33" s="127"/>
      <c r="H33" s="127"/>
      <c r="I33" s="127"/>
      <c r="J33" s="128"/>
    </row>
    <row r="34" spans="1:10" ht="45.75" customHeight="1" x14ac:dyDescent="0.25">
      <c r="A34" s="22" t="s">
        <v>54</v>
      </c>
      <c r="B34" s="129" t="s">
        <v>132</v>
      </c>
      <c r="C34" s="129"/>
      <c r="D34" s="129"/>
      <c r="E34" s="129"/>
      <c r="F34" s="129"/>
      <c r="G34" s="129"/>
      <c r="H34" s="129"/>
      <c r="I34" s="129"/>
      <c r="J34" s="130"/>
    </row>
    <row r="35" spans="1:10" ht="81" customHeight="1" x14ac:dyDescent="0.25">
      <c r="A35" s="22" t="s">
        <v>55</v>
      </c>
      <c r="B35" s="131" t="s">
        <v>119</v>
      </c>
      <c r="C35" s="131"/>
      <c r="D35" s="131"/>
      <c r="E35" s="131"/>
      <c r="F35" s="131"/>
      <c r="G35" s="131"/>
      <c r="H35" s="131"/>
      <c r="I35" s="131"/>
      <c r="J35" s="132"/>
    </row>
    <row r="36" spans="1:10" ht="15.75" x14ac:dyDescent="0.25">
      <c r="A36" s="68" t="s">
        <v>56</v>
      </c>
      <c r="B36" s="69"/>
      <c r="C36" s="69"/>
      <c r="D36" s="69"/>
      <c r="E36" s="69"/>
      <c r="F36" s="69"/>
      <c r="G36" s="69"/>
      <c r="H36" s="69"/>
      <c r="I36" s="69"/>
      <c r="J36" s="70"/>
    </row>
    <row r="37" spans="1:10" ht="15.75" x14ac:dyDescent="0.25">
      <c r="A37" s="59" t="s">
        <v>57</v>
      </c>
      <c r="B37" s="60"/>
      <c r="C37" s="60"/>
      <c r="D37" s="60"/>
      <c r="E37" s="60"/>
      <c r="F37" s="60"/>
      <c r="G37" s="60"/>
      <c r="H37" s="60"/>
      <c r="I37" s="60"/>
      <c r="J37" s="61"/>
    </row>
    <row r="38" spans="1:10" ht="27.75" customHeight="1" x14ac:dyDescent="0.25">
      <c r="A38" s="62" t="s">
        <v>58</v>
      </c>
      <c r="B38" s="63"/>
      <c r="C38" s="63"/>
      <c r="D38" s="63"/>
      <c r="E38" s="63"/>
      <c r="F38" s="63"/>
      <c r="G38" s="63"/>
      <c r="H38" s="63"/>
      <c r="I38" s="63"/>
      <c r="J38" s="64"/>
    </row>
    <row r="39" spans="1:10" ht="27.75" customHeight="1" x14ac:dyDescent="0.25">
      <c r="A39" s="28"/>
      <c r="B39" s="28"/>
      <c r="C39" s="28"/>
      <c r="D39" s="28"/>
      <c r="E39" s="28"/>
      <c r="F39" s="28"/>
      <c r="G39" s="28"/>
      <c r="H39" s="28"/>
      <c r="I39" s="28"/>
      <c r="J39" s="28"/>
    </row>
    <row r="40" spans="1:10" ht="30.75" customHeight="1" x14ac:dyDescent="0.25">
      <c r="A40" s="65" t="s">
        <v>59</v>
      </c>
      <c r="B40" s="65"/>
      <c r="C40" s="65"/>
      <c r="D40" s="65"/>
      <c r="E40" s="65"/>
      <c r="F40" s="65"/>
      <c r="G40" s="65"/>
      <c r="H40" s="65"/>
      <c r="I40" s="65"/>
      <c r="J40" s="65"/>
    </row>
    <row r="42" spans="1:10" x14ac:dyDescent="0.25">
      <c r="A42" s="31" t="s">
        <v>60</v>
      </c>
      <c r="B42" s="51">
        <f>+A25</f>
        <v>18856487</v>
      </c>
      <c r="D42" s="41"/>
      <c r="E42" s="41"/>
      <c r="F42" s="41"/>
      <c r="H42" s="41"/>
      <c r="I42" s="41"/>
      <c r="J42" s="41"/>
    </row>
    <row r="43" spans="1:10" x14ac:dyDescent="0.25">
      <c r="A43" s="31" t="s">
        <v>61</v>
      </c>
      <c r="B43" s="51">
        <f>+C25</f>
        <v>17955477</v>
      </c>
      <c r="D43" s="66" t="s">
        <v>97</v>
      </c>
      <c r="E43" s="66"/>
      <c r="F43" s="66"/>
      <c r="H43" s="40"/>
      <c r="I43" s="40" t="s">
        <v>109</v>
      </c>
    </row>
    <row r="44" spans="1:10" x14ac:dyDescent="0.25">
      <c r="A44" s="31" t="s">
        <v>71</v>
      </c>
      <c r="B44" s="51">
        <f>+F25</f>
        <v>2958495.27</v>
      </c>
      <c r="D44" s="67" t="s">
        <v>98</v>
      </c>
      <c r="E44" s="67"/>
      <c r="F44" s="67"/>
      <c r="H44" s="39"/>
      <c r="I44" s="39" t="s">
        <v>108</v>
      </c>
    </row>
    <row r="45" spans="1:10" x14ac:dyDescent="0.25">
      <c r="B45" s="45"/>
    </row>
    <row r="46" spans="1:10" x14ac:dyDescent="0.25">
      <c r="B46" s="45"/>
    </row>
    <row r="47" spans="1:10" x14ac:dyDescent="0.25">
      <c r="B47" s="45"/>
    </row>
  </sheetData>
  <mergeCells count="50">
    <mergeCell ref="B10:J10"/>
    <mergeCell ref="B1:J1"/>
    <mergeCell ref="B2:C2"/>
    <mergeCell ref="D2:H2"/>
    <mergeCell ref="B3:C3"/>
    <mergeCell ref="D3:H3"/>
    <mergeCell ref="A4:J4"/>
    <mergeCell ref="A5:J5"/>
    <mergeCell ref="A6:J6"/>
    <mergeCell ref="A7:J7"/>
    <mergeCell ref="B8:J8"/>
    <mergeCell ref="B9:J9"/>
    <mergeCell ref="B11:J11"/>
    <mergeCell ref="B12:J12"/>
    <mergeCell ref="A13:J13"/>
    <mergeCell ref="C14:J14"/>
    <mergeCell ref="C15:J15"/>
    <mergeCell ref="C16:J16"/>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26:J26"/>
    <mergeCell ref="C27:D27"/>
    <mergeCell ref="E27:F27"/>
    <mergeCell ref="G27:H27"/>
    <mergeCell ref="I27:J27"/>
    <mergeCell ref="A30:J30"/>
    <mergeCell ref="D44:F44"/>
    <mergeCell ref="A31:J31"/>
    <mergeCell ref="B32:J32"/>
    <mergeCell ref="B33:J33"/>
    <mergeCell ref="B34:J34"/>
    <mergeCell ref="B35:J35"/>
    <mergeCell ref="A36:J36"/>
    <mergeCell ref="A37:J37"/>
    <mergeCell ref="A38:J38"/>
    <mergeCell ref="A40:J40"/>
    <mergeCell ref="D43:F43"/>
  </mergeCells>
  <dataValidations count="15">
    <dataValidation allowBlank="1" showInputMessage="1" showErrorMessage="1" prompt="Monto ejecutado en el trimestre" sqref="H28:H29" xr:uid="{1C6256AD-1FB4-4F80-B743-BB67C277804E}"/>
    <dataValidation allowBlank="1" showInputMessage="1" showErrorMessage="1" prompt="Meta alcanzada en el trimestre" sqref="G28:G29" xr:uid="{A571CD4F-954F-492A-B10E-AB7C09314771}"/>
    <dataValidation allowBlank="1" showInputMessage="1" showErrorMessage="1" prompt="Monto presupuestado para el producto" sqref="D28:D29 E29:F29 F28" xr:uid="{70A1CF5E-D977-4231-A52C-A53D0F92EC07}"/>
    <dataValidation allowBlank="1" showInputMessage="1" showErrorMessage="1" prompt="Meta anual del indicador" sqref="C28:C29 E28" xr:uid="{E0E57DBF-F072-4DEE-9614-2CFC1626D50B}"/>
    <dataValidation allowBlank="1" showInputMessage="1" showErrorMessage="1" prompt="Nombre del indicador" sqref="B28:B29" xr:uid="{C7D9FDBE-9FDB-45B2-AC10-18FB9A14158E}"/>
    <dataValidation allowBlank="1" showInputMessage="1" showErrorMessage="1" prompt="Nombre de cada producto" sqref="A28:A29" xr:uid="{68C8B04C-3AA7-4CD2-80AA-03B9250755C2}"/>
    <dataValidation allowBlank="1" showInputMessage="1" showErrorMessage="1" prompt="¿En qué consiste el programa?" sqref="B19 B33:J33" xr:uid="{74103365-2094-46B8-86E3-ABEC725DDEA5}"/>
    <dataValidation allowBlank="1" showInputMessage="1" showErrorMessage="1" prompt="Presupuesto del programa" sqref="A25:C25 F25" xr:uid="{340F1EB5-2A86-4FE5-BAA9-FC699120C145}"/>
    <dataValidation allowBlank="1" showInputMessage="1" showErrorMessage="1" prompt="Oportunidades de mejora identificadas" sqref="A38:J39" xr:uid="{C168C9D9-A8E9-4914-93C7-23DC24891AE7}"/>
    <dataValidation allowBlank="1" showInputMessage="1" showErrorMessage="1" prompt="De existir desvío, explicar razones." sqref="B35:J35" xr:uid="{57EA7680-51A9-4695-9B23-3F00EC5B55C6}"/>
    <dataValidation allowBlank="1" showInputMessage="1" showErrorMessage="1" prompt="Nombre del producto" sqref="B32:J32" xr:uid="{5A739C06-FA61-41EC-BE3D-0FFB550ABB6B}"/>
    <dataValidation allowBlank="1" showInputMessage="1" showErrorMessage="1" prompt="¿A quién va dirigido el programa?, ¿qué característica tiene esta población que requiere ser beneficiada?" sqref="B20:J20" xr:uid="{FCA123DD-107E-4D13-B845-AFE87D64F802}"/>
    <dataValidation allowBlank="1" showInputMessage="1" prompt="Nombre del capítulo" sqref="B8:J10" xr:uid="{19515046-0D80-4D34-AD74-EE4F0F48E5C7}"/>
    <dataValidation allowBlank="1" sqref="A8" xr:uid="{41CEAD96-6072-40A6-9FFC-432607E150C3}"/>
    <dataValidation allowBlank="1" showInputMessage="1" showErrorMessage="1" prompt="1. Describir lo plasmado en el presupuesto_x000a_2. Describir lo alcanzado en términos financieros y de producción " sqref="B34:J34" xr:uid="{EA6496CC-0856-4B5E-865B-14E8F22566CD}"/>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J45"/>
  <sheetViews>
    <sheetView showGridLines="0" topLeftCell="A33" zoomScale="78" zoomScaleNormal="78" workbookViewId="0">
      <selection activeCell="L45" sqref="L45"/>
    </sheetView>
  </sheetViews>
  <sheetFormatPr baseColWidth="10" defaultColWidth="11.42578125" defaultRowHeight="15" x14ac:dyDescent="0.25"/>
  <cols>
    <col min="1" max="1" width="23" style="5" customWidth="1"/>
    <col min="2" max="2" width="14.85546875" style="5" customWidth="1"/>
    <col min="3" max="9" width="12.7109375" style="5" customWidth="1"/>
    <col min="10" max="10" width="17.85546875" style="5" customWidth="1"/>
  </cols>
  <sheetData>
    <row r="1" spans="1:10" ht="21.75" thickBot="1" x14ac:dyDescent="0.3">
      <c r="A1" s="23"/>
      <c r="B1" s="111" t="s">
        <v>0</v>
      </c>
      <c r="C1" s="112"/>
      <c r="D1" s="112"/>
      <c r="E1" s="112"/>
      <c r="F1" s="112"/>
      <c r="G1" s="112"/>
      <c r="H1" s="112"/>
      <c r="I1" s="112"/>
      <c r="J1" s="113"/>
    </row>
    <row r="2" spans="1:10" ht="21.75" thickBot="1" x14ac:dyDescent="0.3">
      <c r="A2" s="24"/>
      <c r="B2" s="114" t="s">
        <v>1</v>
      </c>
      <c r="C2" s="115"/>
      <c r="D2" s="114" t="s">
        <v>2</v>
      </c>
      <c r="E2" s="115"/>
      <c r="F2" s="115"/>
      <c r="G2" s="115"/>
      <c r="H2" s="116"/>
      <c r="I2" s="1" t="s">
        <v>3</v>
      </c>
      <c r="J2" s="2" t="s">
        <v>4</v>
      </c>
    </row>
    <row r="3" spans="1:10" ht="21.75" thickBot="1" x14ac:dyDescent="0.3">
      <c r="A3" s="25"/>
      <c r="B3" s="117" t="s">
        <v>5</v>
      </c>
      <c r="C3" s="118"/>
      <c r="D3" s="117"/>
      <c r="E3" s="118"/>
      <c r="F3" s="118"/>
      <c r="G3" s="118"/>
      <c r="H3" s="119"/>
      <c r="I3" s="29">
        <v>45575</v>
      </c>
      <c r="J3" s="30"/>
    </row>
    <row r="4" spans="1:10" x14ac:dyDescent="0.25">
      <c r="A4" s="107"/>
      <c r="B4" s="108"/>
      <c r="C4" s="108"/>
      <c r="D4" s="109"/>
      <c r="E4" s="109"/>
      <c r="F4" s="109"/>
      <c r="G4" s="109"/>
      <c r="H4" s="109"/>
      <c r="I4" s="108"/>
      <c r="J4" s="110"/>
    </row>
    <row r="5" spans="1:10" ht="3" customHeight="1" x14ac:dyDescent="0.25">
      <c r="A5" s="96"/>
      <c r="B5" s="97"/>
      <c r="C5" s="97"/>
      <c r="D5" s="97"/>
      <c r="E5" s="97"/>
      <c r="F5" s="97"/>
      <c r="G5" s="97"/>
      <c r="H5" s="97"/>
      <c r="I5" s="97"/>
      <c r="J5" s="98"/>
    </row>
    <row r="6" spans="1:10" ht="15.75" x14ac:dyDescent="0.25">
      <c r="A6" s="68" t="s">
        <v>100</v>
      </c>
      <c r="B6" s="69"/>
      <c r="C6" s="69"/>
      <c r="D6" s="69"/>
      <c r="E6" s="69"/>
      <c r="F6" s="69"/>
      <c r="G6" s="69"/>
      <c r="H6" s="69"/>
      <c r="I6" s="69"/>
      <c r="J6" s="70"/>
    </row>
    <row r="7" spans="1:10" ht="15.75" x14ac:dyDescent="0.25">
      <c r="A7" s="71" t="s">
        <v>7</v>
      </c>
      <c r="B7" s="72"/>
      <c r="C7" s="72"/>
      <c r="D7" s="72"/>
      <c r="E7" s="72"/>
      <c r="F7" s="72"/>
      <c r="G7" s="72"/>
      <c r="H7" s="72"/>
      <c r="I7" s="72"/>
      <c r="J7" s="73"/>
    </row>
    <row r="8" spans="1:10" x14ac:dyDescent="0.25">
      <c r="A8" s="3" t="s">
        <v>8</v>
      </c>
      <c r="B8" s="99" t="s">
        <v>9</v>
      </c>
      <c r="C8" s="100"/>
      <c r="D8" s="100"/>
      <c r="E8" s="100"/>
      <c r="F8" s="100"/>
      <c r="G8" s="100"/>
      <c r="H8" s="100"/>
      <c r="I8" s="100"/>
      <c r="J8" s="101"/>
    </row>
    <row r="9" spans="1:10" ht="15" customHeight="1" x14ac:dyDescent="0.25">
      <c r="A9" s="26" t="s">
        <v>10</v>
      </c>
      <c r="B9" s="99" t="s">
        <v>11</v>
      </c>
      <c r="C9" s="100"/>
      <c r="D9" s="100"/>
      <c r="E9" s="100"/>
      <c r="F9" s="100"/>
      <c r="G9" s="100"/>
      <c r="H9" s="100"/>
      <c r="I9" s="100"/>
      <c r="J9" s="101"/>
    </row>
    <row r="10" spans="1:10" x14ac:dyDescent="0.25">
      <c r="A10" s="26" t="s">
        <v>12</v>
      </c>
      <c r="B10" s="99" t="s">
        <v>13</v>
      </c>
      <c r="C10" s="100"/>
      <c r="D10" s="100"/>
      <c r="E10" s="100"/>
      <c r="F10" s="100"/>
      <c r="G10" s="100"/>
      <c r="H10" s="100"/>
      <c r="I10" s="100"/>
      <c r="J10" s="101"/>
    </row>
    <row r="11" spans="1:10" ht="44.25" customHeight="1" x14ac:dyDescent="0.25">
      <c r="A11" s="3" t="s">
        <v>14</v>
      </c>
      <c r="B11" s="124" t="s">
        <v>120</v>
      </c>
      <c r="C11" s="125"/>
      <c r="D11" s="125"/>
      <c r="E11" s="125"/>
      <c r="F11" s="125"/>
      <c r="G11" s="125"/>
      <c r="H11" s="125"/>
      <c r="I11" s="125"/>
      <c r="J11" s="126"/>
    </row>
    <row r="12" spans="1:10" ht="49.5" customHeight="1" x14ac:dyDescent="0.25">
      <c r="A12" s="3" t="s">
        <v>16</v>
      </c>
      <c r="B12" s="124" t="s">
        <v>99</v>
      </c>
      <c r="C12" s="125"/>
      <c r="D12" s="125"/>
      <c r="E12" s="125"/>
      <c r="F12" s="125"/>
      <c r="G12" s="125"/>
      <c r="H12" s="125"/>
      <c r="I12" s="125"/>
      <c r="J12" s="126"/>
    </row>
    <row r="13" spans="1:10" ht="15.75" x14ac:dyDescent="0.25">
      <c r="A13" s="68" t="s">
        <v>17</v>
      </c>
      <c r="B13" s="69"/>
      <c r="C13" s="69"/>
      <c r="D13" s="69"/>
      <c r="E13" s="69"/>
      <c r="F13" s="69"/>
      <c r="G13" s="69"/>
      <c r="H13" s="69"/>
      <c r="I13" s="69"/>
      <c r="J13" s="70"/>
    </row>
    <row r="14" spans="1:10" ht="27.75" customHeight="1" x14ac:dyDescent="0.25">
      <c r="A14" s="3" t="s">
        <v>18</v>
      </c>
      <c r="B14" s="27">
        <v>3</v>
      </c>
      <c r="C14" s="95" t="str">
        <f>IFERROR(VLOOKUP(B14,'[1]Validacion datos'!A2:B5,2,FALSE),"")</f>
        <v>DESARROLLO PRODUCTIVO</v>
      </c>
      <c r="D14" s="95"/>
      <c r="E14" s="95"/>
      <c r="F14" s="95"/>
      <c r="G14" s="95"/>
      <c r="H14" s="95"/>
      <c r="I14" s="95"/>
      <c r="J14" s="95"/>
    </row>
    <row r="15" spans="1:10" ht="26.25" customHeight="1" x14ac:dyDescent="0.25">
      <c r="A15" s="3" t="s">
        <v>19</v>
      </c>
      <c r="B15" s="6">
        <v>3.5</v>
      </c>
      <c r="C15" s="95" t="str">
        <f>IFERROR(VLOOKUP(B15,'[1]Validacion datos'!A8:B26,2,FALSE),"")</f>
        <v>Estructura productiva sectorial y territorialmente adecuada, integrada competitivamente a la economía global y que aprovecha las oportunidades del mercado local.</v>
      </c>
      <c r="D15" s="95"/>
      <c r="E15" s="95"/>
      <c r="F15" s="95"/>
      <c r="G15" s="95"/>
      <c r="H15" s="95"/>
      <c r="I15" s="95"/>
      <c r="J15" s="95"/>
    </row>
    <row r="16" spans="1:10" ht="24.6" customHeight="1" x14ac:dyDescent="0.25">
      <c r="A16" s="3" t="s">
        <v>20</v>
      </c>
      <c r="B16" s="6" t="s">
        <v>21</v>
      </c>
      <c r="C16" s="95" t="str">
        <f>IFERROR(VLOOKUP(B16,'[1]Validacion datos'!D8:E64,2,FALSE),"")</f>
        <v>Consolidar un entorno adecuado que incentive la inversión para el desarrollo sostenible del sector minero</v>
      </c>
      <c r="D16" s="95"/>
      <c r="E16" s="95"/>
      <c r="F16" s="95"/>
      <c r="G16" s="95"/>
      <c r="H16" s="95"/>
      <c r="I16" s="95"/>
      <c r="J16" s="95"/>
    </row>
    <row r="17" spans="1:10" ht="15.75" x14ac:dyDescent="0.25">
      <c r="A17" s="68" t="s">
        <v>22</v>
      </c>
      <c r="B17" s="69"/>
      <c r="C17" s="69"/>
      <c r="D17" s="69"/>
      <c r="E17" s="69"/>
      <c r="F17" s="69"/>
      <c r="G17" s="69"/>
      <c r="H17" s="69"/>
      <c r="I17" s="69"/>
      <c r="J17" s="70"/>
    </row>
    <row r="18" spans="1:10" ht="29.25" customHeight="1" x14ac:dyDescent="0.25">
      <c r="A18" s="3" t="s">
        <v>23</v>
      </c>
      <c r="B18" s="134" t="s">
        <v>24</v>
      </c>
      <c r="C18" s="134"/>
      <c r="D18" s="134"/>
      <c r="E18" s="134"/>
      <c r="F18" s="134"/>
      <c r="G18" s="134"/>
      <c r="H18" s="134"/>
      <c r="I18" s="134"/>
      <c r="J18" s="135"/>
    </row>
    <row r="19" spans="1:10" ht="33" customHeight="1" x14ac:dyDescent="0.25">
      <c r="A19" s="8" t="s">
        <v>25</v>
      </c>
      <c r="B19" s="77" t="s">
        <v>121</v>
      </c>
      <c r="C19" s="77"/>
      <c r="D19" s="77"/>
      <c r="E19" s="77"/>
      <c r="F19" s="77"/>
      <c r="G19" s="77"/>
      <c r="H19" s="77"/>
      <c r="I19" s="77"/>
      <c r="J19" s="78"/>
    </row>
    <row r="20" spans="1:10" ht="34.5" customHeight="1" x14ac:dyDescent="0.25">
      <c r="A20" s="8" t="s">
        <v>26</v>
      </c>
      <c r="B20" s="77" t="s">
        <v>79</v>
      </c>
      <c r="C20" s="77"/>
      <c r="D20" s="77"/>
      <c r="E20" s="77"/>
      <c r="F20" s="77"/>
      <c r="G20" s="77"/>
      <c r="H20" s="77"/>
      <c r="I20" s="77"/>
      <c r="J20" s="78"/>
    </row>
    <row r="21" spans="1:10" ht="60" customHeight="1" x14ac:dyDescent="0.25">
      <c r="A21" s="8" t="s">
        <v>27</v>
      </c>
      <c r="B21" s="79" t="s">
        <v>122</v>
      </c>
      <c r="C21" s="79"/>
      <c r="D21" s="79"/>
      <c r="E21" s="79"/>
      <c r="F21" s="79"/>
      <c r="G21" s="79"/>
      <c r="H21" s="79"/>
      <c r="I21" s="79"/>
      <c r="J21" s="80"/>
    </row>
    <row r="22" spans="1:10" ht="15.75" x14ac:dyDescent="0.25">
      <c r="A22" s="68" t="s">
        <v>28</v>
      </c>
      <c r="B22" s="69"/>
      <c r="C22" s="69"/>
      <c r="D22" s="69"/>
      <c r="E22" s="69"/>
      <c r="F22" s="69"/>
      <c r="G22" s="69"/>
      <c r="H22" s="69"/>
      <c r="I22" s="69"/>
      <c r="J22" s="70"/>
    </row>
    <row r="23" spans="1:10" ht="15.75" x14ac:dyDescent="0.25">
      <c r="A23" s="71" t="s">
        <v>29</v>
      </c>
      <c r="B23" s="72"/>
      <c r="C23" s="72"/>
      <c r="D23" s="72"/>
      <c r="E23" s="72"/>
      <c r="F23" s="72"/>
      <c r="G23" s="72"/>
      <c r="H23" s="72"/>
      <c r="I23" s="72"/>
      <c r="J23" s="73"/>
    </row>
    <row r="24" spans="1:10" ht="15" customHeight="1" x14ac:dyDescent="0.25">
      <c r="A24" s="90" t="s">
        <v>30</v>
      </c>
      <c r="B24" s="91"/>
      <c r="C24" s="92" t="s">
        <v>31</v>
      </c>
      <c r="D24" s="93"/>
      <c r="E24" s="93"/>
      <c r="F24" s="93" t="s">
        <v>32</v>
      </c>
      <c r="G24" s="93"/>
      <c r="H24" s="91"/>
      <c r="I24" s="92" t="s">
        <v>33</v>
      </c>
      <c r="J24" s="94"/>
    </row>
    <row r="25" spans="1:10" x14ac:dyDescent="0.25">
      <c r="A25" s="83">
        <v>91550188</v>
      </c>
      <c r="B25" s="84"/>
      <c r="C25" s="85">
        <v>119341691</v>
      </c>
      <c r="D25" s="86"/>
      <c r="E25" s="87"/>
      <c r="F25" s="85">
        <v>109458693.84999999</v>
      </c>
      <c r="G25" s="86"/>
      <c r="H25" s="87"/>
      <c r="I25" s="122">
        <f>+F25/C25</f>
        <v>0.9171873880184922</v>
      </c>
      <c r="J25" s="123"/>
    </row>
    <row r="26" spans="1:10" ht="15.75" x14ac:dyDescent="0.25">
      <c r="A26" s="71" t="s">
        <v>34</v>
      </c>
      <c r="B26" s="72"/>
      <c r="C26" s="72"/>
      <c r="D26" s="72"/>
      <c r="E26" s="72"/>
      <c r="F26" s="72"/>
      <c r="G26" s="72"/>
      <c r="H26" s="72"/>
      <c r="I26" s="72"/>
      <c r="J26" s="73"/>
    </row>
    <row r="27" spans="1:10" x14ac:dyDescent="0.25">
      <c r="A27" s="4"/>
      <c r="B27"/>
      <c r="C27" s="74" t="s">
        <v>35</v>
      </c>
      <c r="D27" s="75"/>
      <c r="E27" s="74" t="s">
        <v>36</v>
      </c>
      <c r="F27" s="75"/>
      <c r="G27" s="74" t="s">
        <v>37</v>
      </c>
      <c r="H27" s="74"/>
      <c r="I27" s="74" t="s">
        <v>38</v>
      </c>
      <c r="J27" s="76"/>
    </row>
    <row r="28" spans="1:10" ht="38.25" x14ac:dyDescent="0.25">
      <c r="A28" s="9" t="s">
        <v>39</v>
      </c>
      <c r="B28" s="10" t="s">
        <v>40</v>
      </c>
      <c r="C28" s="10" t="s">
        <v>41</v>
      </c>
      <c r="D28" s="10" t="s">
        <v>42</v>
      </c>
      <c r="E28" s="10" t="s">
        <v>43</v>
      </c>
      <c r="F28" s="10" t="s">
        <v>44</v>
      </c>
      <c r="G28" s="10" t="s">
        <v>45</v>
      </c>
      <c r="H28" s="10" t="s">
        <v>46</v>
      </c>
      <c r="I28" s="10" t="s">
        <v>47</v>
      </c>
      <c r="J28" s="11" t="s">
        <v>48</v>
      </c>
    </row>
    <row r="29" spans="1:10" ht="67.5" customHeight="1" x14ac:dyDescent="0.25">
      <c r="A29" s="32" t="s">
        <v>123</v>
      </c>
      <c r="B29" s="33" t="s">
        <v>49</v>
      </c>
      <c r="C29" s="12">
        <v>4</v>
      </c>
      <c r="D29" s="34">
        <v>36265602</v>
      </c>
      <c r="E29" s="48">
        <v>1</v>
      </c>
      <c r="F29" s="34">
        <v>828432</v>
      </c>
      <c r="G29" s="49">
        <v>9</v>
      </c>
      <c r="H29" s="49">
        <v>22809959.719999999</v>
      </c>
      <c r="I29" s="15">
        <f>+Tabla1[[#This Row],[Física 
(E)]]/Tabla1[[#This Row],[Física
(C)]]</f>
        <v>9</v>
      </c>
      <c r="J29" s="36">
        <f>+Tabla1[[#This Row],[Financiera 
 (F)]]/Tabla1[[#This Row],[Financiera
(D)]]</f>
        <v>27.533895020955249</v>
      </c>
    </row>
    <row r="30" spans="1:10" ht="15.75" x14ac:dyDescent="0.25">
      <c r="A30" s="68" t="s">
        <v>50</v>
      </c>
      <c r="B30" s="69"/>
      <c r="C30" s="69"/>
      <c r="D30" s="69"/>
      <c r="E30" s="69"/>
      <c r="F30" s="69"/>
      <c r="G30" s="69"/>
      <c r="H30" s="69"/>
      <c r="I30" s="69"/>
      <c r="J30" s="70"/>
    </row>
    <row r="31" spans="1:10" ht="15.75" x14ac:dyDescent="0.25">
      <c r="A31" s="71" t="s">
        <v>51</v>
      </c>
      <c r="B31" s="72"/>
      <c r="C31" s="72"/>
      <c r="D31" s="72"/>
      <c r="E31" s="72"/>
      <c r="F31" s="72"/>
      <c r="G31" s="72"/>
      <c r="H31" s="72"/>
      <c r="I31" s="72"/>
      <c r="J31" s="73"/>
    </row>
    <row r="32" spans="1:10" ht="30" customHeight="1" x14ac:dyDescent="0.25">
      <c r="A32" s="22" t="s">
        <v>52</v>
      </c>
      <c r="B32" s="79" t="s">
        <v>124</v>
      </c>
      <c r="C32" s="79"/>
      <c r="D32" s="79"/>
      <c r="E32" s="79"/>
      <c r="F32" s="79"/>
      <c r="G32" s="79"/>
      <c r="H32" s="79"/>
      <c r="I32" s="79"/>
      <c r="J32" s="80"/>
    </row>
    <row r="33" spans="1:10" ht="30" customHeight="1" x14ac:dyDescent="0.25">
      <c r="A33" s="22" t="s">
        <v>53</v>
      </c>
      <c r="B33" s="77" t="s">
        <v>121</v>
      </c>
      <c r="C33" s="77"/>
      <c r="D33" s="77"/>
      <c r="E33" s="77"/>
      <c r="F33" s="77"/>
      <c r="G33" s="77"/>
      <c r="H33" s="77"/>
      <c r="I33" s="77"/>
      <c r="J33" s="78"/>
    </row>
    <row r="34" spans="1:10" ht="21.95" customHeight="1" x14ac:dyDescent="0.25">
      <c r="A34" s="22" t="s">
        <v>54</v>
      </c>
      <c r="B34" s="81" t="s">
        <v>125</v>
      </c>
      <c r="C34" s="81"/>
      <c r="D34" s="81"/>
      <c r="E34" s="81"/>
      <c r="F34" s="81"/>
      <c r="G34" s="81"/>
      <c r="H34" s="81"/>
      <c r="I34" s="81"/>
      <c r="J34" s="82"/>
    </row>
    <row r="35" spans="1:10" ht="95.25" customHeight="1" x14ac:dyDescent="0.25">
      <c r="A35" s="22" t="s">
        <v>55</v>
      </c>
      <c r="B35" s="81" t="s">
        <v>126</v>
      </c>
      <c r="C35" s="81"/>
      <c r="D35" s="81"/>
      <c r="E35" s="81"/>
      <c r="F35" s="81"/>
      <c r="G35" s="81"/>
      <c r="H35" s="81"/>
      <c r="I35" s="81"/>
      <c r="J35" s="82"/>
    </row>
    <row r="36" spans="1:10" ht="15.75" x14ac:dyDescent="0.25">
      <c r="A36" s="68" t="s">
        <v>56</v>
      </c>
      <c r="B36" s="69"/>
      <c r="C36" s="69"/>
      <c r="D36" s="69"/>
      <c r="E36" s="69"/>
      <c r="F36" s="69"/>
      <c r="G36" s="69"/>
      <c r="H36" s="69"/>
      <c r="I36" s="69"/>
      <c r="J36" s="70"/>
    </row>
    <row r="37" spans="1:10" ht="15.75" x14ac:dyDescent="0.25">
      <c r="A37" s="59" t="s">
        <v>57</v>
      </c>
      <c r="B37" s="60"/>
      <c r="C37" s="60"/>
      <c r="D37" s="60"/>
      <c r="E37" s="60"/>
      <c r="F37" s="60"/>
      <c r="G37" s="60"/>
      <c r="H37" s="60"/>
      <c r="I37" s="60"/>
      <c r="J37" s="61"/>
    </row>
    <row r="38" spans="1:10" ht="27.75" customHeight="1" x14ac:dyDescent="0.25">
      <c r="A38" s="62" t="s">
        <v>58</v>
      </c>
      <c r="B38" s="63"/>
      <c r="C38" s="63"/>
      <c r="D38" s="63"/>
      <c r="E38" s="63"/>
      <c r="F38" s="63"/>
      <c r="G38" s="63"/>
      <c r="H38" s="63"/>
      <c r="I38" s="63"/>
      <c r="J38" s="64"/>
    </row>
    <row r="39" spans="1:10" ht="12" customHeight="1" x14ac:dyDescent="0.25">
      <c r="A39" s="28"/>
      <c r="B39" s="28"/>
      <c r="C39" s="28"/>
      <c r="D39" s="28"/>
      <c r="E39" s="28"/>
      <c r="F39" s="28"/>
      <c r="G39" s="28"/>
      <c r="H39" s="28"/>
      <c r="I39" s="28"/>
      <c r="J39" s="28"/>
    </row>
    <row r="40" spans="1:10" ht="21" customHeight="1" x14ac:dyDescent="0.25">
      <c r="A40" s="65" t="s">
        <v>59</v>
      </c>
      <c r="B40" s="65"/>
      <c r="C40" s="65"/>
      <c r="D40" s="65"/>
      <c r="E40" s="65"/>
      <c r="F40" s="65"/>
      <c r="G40" s="65"/>
      <c r="H40" s="65"/>
      <c r="I40" s="65"/>
      <c r="J40" s="65"/>
    </row>
    <row r="41" spans="1:10" ht="24" customHeight="1" x14ac:dyDescent="0.25">
      <c r="B41" s="45"/>
    </row>
    <row r="42" spans="1:10" x14ac:dyDescent="0.25">
      <c r="A42" s="31" t="s">
        <v>60</v>
      </c>
      <c r="B42" s="51">
        <f>+A25</f>
        <v>91550188</v>
      </c>
      <c r="D42" s="41"/>
      <c r="E42" s="41"/>
      <c r="F42" s="41"/>
      <c r="H42" s="41"/>
      <c r="I42" s="41"/>
      <c r="J42" s="41"/>
    </row>
    <row r="43" spans="1:10" x14ac:dyDescent="0.25">
      <c r="A43" s="31" t="s">
        <v>61</v>
      </c>
      <c r="B43" s="51">
        <f>+C25</f>
        <v>119341691</v>
      </c>
      <c r="D43" s="66" t="s">
        <v>97</v>
      </c>
      <c r="E43" s="66"/>
      <c r="F43" s="66"/>
      <c r="H43" s="40"/>
      <c r="I43" s="40" t="s">
        <v>109</v>
      </c>
    </row>
    <row r="44" spans="1:10" x14ac:dyDescent="0.25">
      <c r="A44" s="31" t="s">
        <v>62</v>
      </c>
      <c r="B44" s="51">
        <v>87454755.790000007</v>
      </c>
      <c r="D44" s="67" t="s">
        <v>98</v>
      </c>
      <c r="E44" s="67"/>
      <c r="F44" s="67"/>
      <c r="H44" s="39"/>
      <c r="I44" s="39" t="s">
        <v>108</v>
      </c>
    </row>
    <row r="45" spans="1:10" x14ac:dyDescent="0.25">
      <c r="B45" s="45"/>
    </row>
  </sheetData>
  <mergeCells count="50">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3:J33"/>
    <mergeCell ref="B34:J34"/>
    <mergeCell ref="B35:J35"/>
    <mergeCell ref="A25:B25"/>
    <mergeCell ref="I25:J25"/>
    <mergeCell ref="A26:J26"/>
    <mergeCell ref="C27:D27"/>
    <mergeCell ref="G27:H27"/>
    <mergeCell ref="I27:J27"/>
    <mergeCell ref="C25:E25"/>
    <mergeCell ref="F25:H25"/>
    <mergeCell ref="E27:F27"/>
    <mergeCell ref="A31:J31"/>
    <mergeCell ref="A24:B24"/>
    <mergeCell ref="I24:J24"/>
    <mergeCell ref="C24:E24"/>
    <mergeCell ref="F24:H24"/>
    <mergeCell ref="B32:J32"/>
    <mergeCell ref="D43:F43"/>
    <mergeCell ref="D44:F44"/>
    <mergeCell ref="C15:J15"/>
    <mergeCell ref="A36:J36"/>
    <mergeCell ref="A37:J37"/>
    <mergeCell ref="A38:J38"/>
    <mergeCell ref="A40:J40"/>
    <mergeCell ref="C16:J16"/>
    <mergeCell ref="A17:J17"/>
    <mergeCell ref="B18:J18"/>
    <mergeCell ref="B19:J19"/>
    <mergeCell ref="B20:J20"/>
    <mergeCell ref="B21:J21"/>
    <mergeCell ref="A30:J30"/>
    <mergeCell ref="A22:J22"/>
    <mergeCell ref="A23:J23"/>
  </mergeCells>
  <phoneticPr fontId="22" type="noConversion"/>
  <dataValidations count="15">
    <dataValidation allowBlank="1" showInputMessage="1" showErrorMessage="1" prompt="Monto ejecutado en el trimestre" sqref="H28" xr:uid="{00000000-0002-0000-0000-000000000000}"/>
    <dataValidation allowBlank="1" showInputMessage="1" showErrorMessage="1" prompt="Meta alcanzada en el trimestre" sqref="G28:G29 H29" xr:uid="{00000000-0002-0000-0000-000001000000}"/>
    <dataValidation allowBlank="1" showInputMessage="1" showErrorMessage="1" prompt="Monto presupuestado para el producto" sqref="D28:D29 E29:F29 F28" xr:uid="{00000000-0002-0000-0000-000002000000}"/>
    <dataValidation allowBlank="1" showInputMessage="1" showErrorMessage="1" prompt="Meta anual del indicador" sqref="C28:C29 E28"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33:J33 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Nombre del producto" sqref="B32:J32" xr:uid="{00000000-0002-0000-0000-00000B000000}"/>
    <dataValidation allowBlank="1" showInputMessage="1" showErrorMessage="1" prompt="¿A quién va dirigido el programa?, ¿qué característica tiene esta población que requiere ser beneficiada?" sqref="B20:J20" xr:uid="{00000000-0002-0000-0000-00000C000000}"/>
    <dataValidation allowBlank="1" showInputMessage="1" prompt="Nombre del capítulo" sqref="B8:J10" xr:uid="{00000000-0002-0000-0000-00000D000000}"/>
    <dataValidation allowBlank="1" sqref="A8" xr:uid="{00000000-0002-0000-00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J45"/>
  <sheetViews>
    <sheetView showGridLines="0" topLeftCell="A30" zoomScale="115" zoomScaleNormal="115" workbookViewId="0">
      <selection activeCell="D43" sqref="D43:J45"/>
    </sheetView>
  </sheetViews>
  <sheetFormatPr baseColWidth="10" defaultColWidth="11.42578125" defaultRowHeight="15" x14ac:dyDescent="0.25"/>
  <cols>
    <col min="1" max="1" width="23" style="5" customWidth="1"/>
    <col min="2" max="2" width="18" style="5" customWidth="1"/>
    <col min="3" max="10" width="12.7109375" style="5" customWidth="1"/>
  </cols>
  <sheetData>
    <row r="1" spans="1:10" ht="21.75" thickBot="1" x14ac:dyDescent="0.3">
      <c r="A1" s="23"/>
      <c r="B1" s="111" t="s">
        <v>0</v>
      </c>
      <c r="C1" s="112"/>
      <c r="D1" s="112"/>
      <c r="E1" s="112"/>
      <c r="F1" s="112"/>
      <c r="G1" s="112"/>
      <c r="H1" s="112"/>
      <c r="I1" s="112"/>
      <c r="J1" s="113"/>
    </row>
    <row r="2" spans="1:10" ht="21.75" thickBot="1" x14ac:dyDescent="0.3">
      <c r="A2" s="24"/>
      <c r="B2" s="114" t="s">
        <v>1</v>
      </c>
      <c r="C2" s="115"/>
      <c r="D2" s="114" t="s">
        <v>2</v>
      </c>
      <c r="E2" s="115"/>
      <c r="F2" s="115"/>
      <c r="G2" s="115"/>
      <c r="H2" s="116"/>
      <c r="I2" s="1" t="s">
        <v>3</v>
      </c>
      <c r="J2" s="2" t="s">
        <v>4</v>
      </c>
    </row>
    <row r="3" spans="1:10" ht="21.75" thickBot="1" x14ac:dyDescent="0.3">
      <c r="A3" s="25"/>
      <c r="B3" s="117" t="s">
        <v>5</v>
      </c>
      <c r="C3" s="118"/>
      <c r="D3" s="117"/>
      <c r="E3" s="118"/>
      <c r="F3" s="118"/>
      <c r="G3" s="118"/>
      <c r="H3" s="119"/>
      <c r="I3" s="29">
        <v>45575</v>
      </c>
      <c r="J3" s="30"/>
    </row>
    <row r="4" spans="1:10" x14ac:dyDescent="0.25">
      <c r="A4" s="107"/>
      <c r="B4" s="108"/>
      <c r="C4" s="108"/>
      <c r="D4" s="109"/>
      <c r="E4" s="109"/>
      <c r="F4" s="109"/>
      <c r="G4" s="109"/>
      <c r="H4" s="109"/>
      <c r="I4" s="108"/>
      <c r="J4" s="110"/>
    </row>
    <row r="5" spans="1:10" ht="3" customHeight="1" x14ac:dyDescent="0.25">
      <c r="A5" s="96"/>
      <c r="B5" s="97"/>
      <c r="C5" s="97"/>
      <c r="D5" s="97"/>
      <c r="E5" s="97"/>
      <c r="F5" s="97"/>
      <c r="G5" s="97"/>
      <c r="H5" s="97"/>
      <c r="I5" s="97"/>
      <c r="J5" s="98"/>
    </row>
    <row r="6" spans="1:10" ht="15.75" x14ac:dyDescent="0.25">
      <c r="A6" s="68" t="s">
        <v>100</v>
      </c>
      <c r="B6" s="69"/>
      <c r="C6" s="69"/>
      <c r="D6" s="69"/>
      <c r="E6" s="69"/>
      <c r="F6" s="69"/>
      <c r="G6" s="69"/>
      <c r="H6" s="69"/>
      <c r="I6" s="69"/>
      <c r="J6" s="70"/>
    </row>
    <row r="7" spans="1:10" ht="15.75" x14ac:dyDescent="0.25">
      <c r="A7" s="71" t="s">
        <v>7</v>
      </c>
      <c r="B7" s="72"/>
      <c r="C7" s="72"/>
      <c r="D7" s="72"/>
      <c r="E7" s="72"/>
      <c r="F7" s="72"/>
      <c r="G7" s="72"/>
      <c r="H7" s="72"/>
      <c r="I7" s="72"/>
      <c r="J7" s="73"/>
    </row>
    <row r="8" spans="1:10" x14ac:dyDescent="0.25">
      <c r="A8" s="3" t="s">
        <v>8</v>
      </c>
      <c r="B8" s="99" t="s">
        <v>9</v>
      </c>
      <c r="C8" s="100"/>
      <c r="D8" s="100"/>
      <c r="E8" s="100"/>
      <c r="F8" s="100"/>
      <c r="G8" s="100"/>
      <c r="H8" s="100"/>
      <c r="I8" s="100"/>
      <c r="J8" s="101"/>
    </row>
    <row r="9" spans="1:10" ht="15" customHeight="1" x14ac:dyDescent="0.25">
      <c r="A9" s="26" t="s">
        <v>10</v>
      </c>
      <c r="B9" s="99" t="s">
        <v>11</v>
      </c>
      <c r="C9" s="100"/>
      <c r="D9" s="100"/>
      <c r="E9" s="100"/>
      <c r="F9" s="100"/>
      <c r="G9" s="100"/>
      <c r="H9" s="100"/>
      <c r="I9" s="100"/>
      <c r="J9" s="101"/>
    </row>
    <row r="10" spans="1:10" x14ac:dyDescent="0.25">
      <c r="A10" s="26" t="s">
        <v>12</v>
      </c>
      <c r="B10" s="99" t="s">
        <v>13</v>
      </c>
      <c r="C10" s="100"/>
      <c r="D10" s="100"/>
      <c r="E10" s="100"/>
      <c r="F10" s="100"/>
      <c r="G10" s="100"/>
      <c r="H10" s="100"/>
      <c r="I10" s="100"/>
      <c r="J10" s="101"/>
    </row>
    <row r="11" spans="1:10" ht="44.25" customHeight="1" x14ac:dyDescent="0.25">
      <c r="A11" s="3" t="s">
        <v>14</v>
      </c>
      <c r="B11" s="77" t="s">
        <v>101</v>
      </c>
      <c r="C11" s="102"/>
      <c r="D11" s="102"/>
      <c r="E11" s="102"/>
      <c r="F11" s="102"/>
      <c r="G11" s="102"/>
      <c r="H11" s="102"/>
      <c r="I11" s="102"/>
      <c r="J11" s="103"/>
    </row>
    <row r="12" spans="1:10" ht="49.5" customHeight="1" x14ac:dyDescent="0.25">
      <c r="A12" s="3" t="s">
        <v>16</v>
      </c>
      <c r="B12" s="124" t="s">
        <v>99</v>
      </c>
      <c r="C12" s="125"/>
      <c r="D12" s="125"/>
      <c r="E12" s="125"/>
      <c r="F12" s="125"/>
      <c r="G12" s="125"/>
      <c r="H12" s="125"/>
      <c r="I12" s="125"/>
      <c r="J12" s="126"/>
    </row>
    <row r="13" spans="1:10" ht="15.75" x14ac:dyDescent="0.25">
      <c r="A13" s="68" t="s">
        <v>17</v>
      </c>
      <c r="B13" s="69"/>
      <c r="C13" s="69"/>
      <c r="D13" s="69"/>
      <c r="E13" s="69"/>
      <c r="F13" s="69"/>
      <c r="G13" s="69"/>
      <c r="H13" s="69"/>
      <c r="I13" s="69"/>
      <c r="J13" s="70"/>
    </row>
    <row r="14" spans="1:10" ht="27.75" customHeight="1" x14ac:dyDescent="0.25">
      <c r="A14" s="3" t="s">
        <v>18</v>
      </c>
      <c r="B14" s="27">
        <v>3</v>
      </c>
      <c r="C14" s="95" t="str">
        <f>IFERROR(VLOOKUP(B14,'[1]Validacion datos'!A2:B5,2,FALSE),"")</f>
        <v>DESARROLLO PRODUCTIVO</v>
      </c>
      <c r="D14" s="95"/>
      <c r="E14" s="95"/>
      <c r="F14" s="95"/>
      <c r="G14" s="95"/>
      <c r="H14" s="95"/>
      <c r="I14" s="95"/>
      <c r="J14" s="95"/>
    </row>
    <row r="15" spans="1:10" ht="26.25" customHeight="1" x14ac:dyDescent="0.25">
      <c r="A15" s="3" t="s">
        <v>19</v>
      </c>
      <c r="B15" s="6">
        <v>3.2</v>
      </c>
      <c r="C15" s="95" t="str">
        <f>IFERROR(VLOOKUP(B15,'[1]Validacion datos'!A8:B26,2,FALSE),"")</f>
        <v>Energía confiable y ambientalmente sostenible</v>
      </c>
      <c r="D15" s="95"/>
      <c r="E15" s="95"/>
      <c r="F15" s="95"/>
      <c r="G15" s="95"/>
      <c r="H15" s="95"/>
      <c r="I15" s="95"/>
      <c r="J15" s="95"/>
    </row>
    <row r="16" spans="1:10" ht="36" customHeight="1" x14ac:dyDescent="0.25">
      <c r="A16" s="3" t="s">
        <v>20</v>
      </c>
      <c r="B16" s="6" t="s">
        <v>63</v>
      </c>
      <c r="C16" s="95" t="s">
        <v>64</v>
      </c>
      <c r="D16" s="95"/>
      <c r="E16" s="95"/>
      <c r="F16" s="95"/>
      <c r="G16" s="95"/>
      <c r="H16" s="95"/>
      <c r="I16" s="95"/>
      <c r="J16" s="95"/>
    </row>
    <row r="17" spans="1:10" ht="15.75" x14ac:dyDescent="0.25">
      <c r="A17" s="68" t="s">
        <v>22</v>
      </c>
      <c r="B17" s="69"/>
      <c r="C17" s="69"/>
      <c r="D17" s="69"/>
      <c r="E17" s="69"/>
      <c r="F17" s="69"/>
      <c r="G17" s="69"/>
      <c r="H17" s="69"/>
      <c r="I17" s="69"/>
      <c r="J17" s="70"/>
    </row>
    <row r="18" spans="1:10" ht="29.25" customHeight="1" x14ac:dyDescent="0.25">
      <c r="A18" s="3" t="s">
        <v>23</v>
      </c>
      <c r="B18" s="77" t="s">
        <v>65</v>
      </c>
      <c r="C18" s="77"/>
      <c r="D18" s="77"/>
      <c r="E18" s="77"/>
      <c r="F18" s="77"/>
      <c r="G18" s="77"/>
      <c r="H18" s="77"/>
      <c r="I18" s="77"/>
      <c r="J18" s="78"/>
    </row>
    <row r="19" spans="1:10" ht="33" customHeight="1" x14ac:dyDescent="0.25">
      <c r="A19" s="8" t="s">
        <v>25</v>
      </c>
      <c r="B19" s="77" t="s">
        <v>66</v>
      </c>
      <c r="C19" s="77"/>
      <c r="D19" s="77"/>
      <c r="E19" s="77"/>
      <c r="F19" s="77"/>
      <c r="G19" s="77"/>
      <c r="H19" s="77"/>
      <c r="I19" s="77"/>
      <c r="J19" s="78"/>
    </row>
    <row r="20" spans="1:10" ht="34.5" customHeight="1" x14ac:dyDescent="0.25">
      <c r="A20" s="8" t="s">
        <v>26</v>
      </c>
      <c r="B20" s="77" t="s">
        <v>79</v>
      </c>
      <c r="C20" s="77"/>
      <c r="D20" s="77"/>
      <c r="E20" s="77"/>
      <c r="F20" s="77"/>
      <c r="G20" s="77"/>
      <c r="H20" s="77"/>
      <c r="I20" s="77"/>
      <c r="J20" s="78"/>
    </row>
    <row r="21" spans="1:10" ht="74.25" customHeight="1" x14ac:dyDescent="0.25">
      <c r="A21" s="8" t="s">
        <v>27</v>
      </c>
      <c r="B21" s="77" t="s">
        <v>128</v>
      </c>
      <c r="C21" s="77"/>
      <c r="D21" s="77"/>
      <c r="E21" s="77"/>
      <c r="F21" s="77"/>
      <c r="G21" s="77"/>
      <c r="H21" s="77"/>
      <c r="I21" s="77"/>
      <c r="J21" s="78"/>
    </row>
    <row r="22" spans="1:10" ht="15.75" x14ac:dyDescent="0.25">
      <c r="A22" s="68" t="s">
        <v>28</v>
      </c>
      <c r="B22" s="69"/>
      <c r="C22" s="69"/>
      <c r="D22" s="69"/>
      <c r="E22" s="69"/>
      <c r="F22" s="69"/>
      <c r="G22" s="69"/>
      <c r="H22" s="69"/>
      <c r="I22" s="69"/>
      <c r="J22" s="70"/>
    </row>
    <row r="23" spans="1:10" ht="15.75" x14ac:dyDescent="0.25">
      <c r="A23" s="71" t="s">
        <v>29</v>
      </c>
      <c r="B23" s="72"/>
      <c r="C23" s="72"/>
      <c r="D23" s="72"/>
      <c r="E23" s="72"/>
      <c r="F23" s="72"/>
      <c r="G23" s="72"/>
      <c r="H23" s="72"/>
      <c r="I23" s="72"/>
      <c r="J23" s="73"/>
    </row>
    <row r="24" spans="1:10" ht="31.5" customHeight="1" x14ac:dyDescent="0.25">
      <c r="A24" s="90" t="s">
        <v>30</v>
      </c>
      <c r="B24" s="91"/>
      <c r="C24" s="92" t="s">
        <v>31</v>
      </c>
      <c r="D24" s="93"/>
      <c r="E24" s="93"/>
      <c r="F24" s="93" t="s">
        <v>32</v>
      </c>
      <c r="G24" s="93"/>
      <c r="H24" s="91"/>
      <c r="I24" s="92" t="s">
        <v>33</v>
      </c>
      <c r="J24" s="94"/>
    </row>
    <row r="25" spans="1:10" x14ac:dyDescent="0.25">
      <c r="A25" s="83">
        <v>455680484</v>
      </c>
      <c r="B25" s="84"/>
      <c r="C25" s="85">
        <v>462013948.47000003</v>
      </c>
      <c r="D25" s="86"/>
      <c r="E25" s="87"/>
      <c r="F25" s="85">
        <v>251313606.94999999</v>
      </c>
      <c r="G25" s="86"/>
      <c r="H25" s="87"/>
      <c r="I25" s="122">
        <f>+F25/C25</f>
        <v>0.54395242347605999</v>
      </c>
      <c r="J25" s="123"/>
    </row>
    <row r="26" spans="1:10" ht="15.75" x14ac:dyDescent="0.25">
      <c r="A26" s="71" t="s">
        <v>34</v>
      </c>
      <c r="B26" s="72"/>
      <c r="C26" s="72"/>
      <c r="D26" s="72"/>
      <c r="E26" s="72"/>
      <c r="F26" s="72"/>
      <c r="G26" s="72"/>
      <c r="H26" s="72"/>
      <c r="I26" s="72"/>
      <c r="J26" s="73"/>
    </row>
    <row r="27" spans="1:10" x14ac:dyDescent="0.25">
      <c r="A27" s="4"/>
      <c r="B27"/>
      <c r="C27" s="74" t="s">
        <v>35</v>
      </c>
      <c r="D27" s="75"/>
      <c r="E27" s="74" t="s">
        <v>36</v>
      </c>
      <c r="F27" s="75"/>
      <c r="G27" s="74" t="s">
        <v>37</v>
      </c>
      <c r="H27" s="74"/>
      <c r="I27" s="74" t="s">
        <v>38</v>
      </c>
      <c r="J27" s="76"/>
    </row>
    <row r="28" spans="1:10" ht="38.25" x14ac:dyDescent="0.25">
      <c r="A28" s="9" t="s">
        <v>39</v>
      </c>
      <c r="B28" s="10" t="s">
        <v>40</v>
      </c>
      <c r="C28" s="10" t="s">
        <v>41</v>
      </c>
      <c r="D28" s="10" t="s">
        <v>42</v>
      </c>
      <c r="E28" s="10" t="s">
        <v>43</v>
      </c>
      <c r="F28" s="10" t="s">
        <v>44</v>
      </c>
      <c r="G28" s="10" t="s">
        <v>45</v>
      </c>
      <c r="H28" s="10" t="s">
        <v>46</v>
      </c>
      <c r="I28" s="10" t="s">
        <v>47</v>
      </c>
      <c r="J28" s="11" t="s">
        <v>48</v>
      </c>
    </row>
    <row r="29" spans="1:10" ht="83.1" customHeight="1" x14ac:dyDescent="0.25">
      <c r="A29" s="32" t="s">
        <v>129</v>
      </c>
      <c r="B29" s="33" t="s">
        <v>67</v>
      </c>
      <c r="C29" s="12">
        <v>21</v>
      </c>
      <c r="D29" s="34">
        <v>228440874.94771001</v>
      </c>
      <c r="E29" s="12">
        <v>9</v>
      </c>
      <c r="F29" s="13">
        <v>13540417.380000001</v>
      </c>
      <c r="G29" s="14">
        <v>6</v>
      </c>
      <c r="H29" s="34">
        <v>90862837.670000002</v>
      </c>
      <c r="I29" s="35">
        <f>+Tabla16[[#This Row],[Física 
(E)]]/Tabla16[[#This Row],[Física
(C)]]</f>
        <v>0.66666666666666663</v>
      </c>
      <c r="J29" s="36">
        <f>+Tabla16[[#This Row],[Financiera 
 (F)]]/Tabla16[[#This Row],[Financiera
(D)]]</f>
        <v>6.7104901658504117</v>
      </c>
    </row>
    <row r="30" spans="1:10" ht="15.75" x14ac:dyDescent="0.25">
      <c r="A30" s="68" t="s">
        <v>50</v>
      </c>
      <c r="B30" s="69"/>
      <c r="C30" s="69"/>
      <c r="D30" s="69"/>
      <c r="E30" s="69"/>
      <c r="F30" s="69"/>
      <c r="G30" s="69"/>
      <c r="H30" s="69"/>
      <c r="I30" s="69"/>
      <c r="J30" s="70"/>
    </row>
    <row r="31" spans="1:10" ht="15.75" x14ac:dyDescent="0.25">
      <c r="A31" s="71" t="s">
        <v>51</v>
      </c>
      <c r="B31" s="72"/>
      <c r="C31" s="72"/>
      <c r="D31" s="72"/>
      <c r="E31" s="72"/>
      <c r="F31" s="72"/>
      <c r="G31" s="72"/>
      <c r="H31" s="72"/>
      <c r="I31" s="72"/>
      <c r="J31" s="73"/>
    </row>
    <row r="32" spans="1:10" x14ac:dyDescent="0.25">
      <c r="A32" s="22" t="s">
        <v>52</v>
      </c>
      <c r="B32" s="77" t="s">
        <v>68</v>
      </c>
      <c r="C32" s="77"/>
      <c r="D32" s="77"/>
      <c r="E32" s="77"/>
      <c r="F32" s="77"/>
      <c r="G32" s="77"/>
      <c r="H32" s="77"/>
      <c r="I32" s="77"/>
      <c r="J32" s="78"/>
    </row>
    <row r="33" spans="1:10" ht="30" x14ac:dyDescent="0.25">
      <c r="A33" s="22" t="s">
        <v>53</v>
      </c>
      <c r="B33" s="77" t="s">
        <v>69</v>
      </c>
      <c r="C33" s="77"/>
      <c r="D33" s="77"/>
      <c r="E33" s="77"/>
      <c r="F33" s="77"/>
      <c r="G33" s="77"/>
      <c r="H33" s="77"/>
      <c r="I33" s="77"/>
      <c r="J33" s="78"/>
    </row>
    <row r="34" spans="1:10" ht="42.75" customHeight="1" x14ac:dyDescent="0.25">
      <c r="A34" s="50" t="s">
        <v>70</v>
      </c>
      <c r="B34" s="136" t="s">
        <v>130</v>
      </c>
      <c r="C34" s="136"/>
      <c r="D34" s="136"/>
      <c r="E34" s="136"/>
      <c r="F34" s="136"/>
      <c r="G34" s="136"/>
      <c r="H34" s="136"/>
      <c r="I34" s="136"/>
      <c r="J34" s="137"/>
    </row>
    <row r="35" spans="1:10" ht="57.75" customHeight="1" x14ac:dyDescent="0.25">
      <c r="A35" s="22" t="s">
        <v>55</v>
      </c>
      <c r="B35" s="81" t="s">
        <v>127</v>
      </c>
      <c r="C35" s="81"/>
      <c r="D35" s="81"/>
      <c r="E35" s="81"/>
      <c r="F35" s="81"/>
      <c r="G35" s="81"/>
      <c r="H35" s="81"/>
      <c r="I35" s="81"/>
      <c r="J35" s="82"/>
    </row>
    <row r="36" spans="1:10" ht="15.75" x14ac:dyDescent="0.25">
      <c r="A36" s="68" t="s">
        <v>56</v>
      </c>
      <c r="B36" s="69"/>
      <c r="C36" s="69"/>
      <c r="D36" s="69"/>
      <c r="E36" s="69"/>
      <c r="F36" s="69"/>
      <c r="G36" s="69"/>
      <c r="H36" s="69"/>
      <c r="I36" s="69"/>
      <c r="J36" s="70"/>
    </row>
    <row r="37" spans="1:10" ht="15.75" x14ac:dyDescent="0.25">
      <c r="A37" s="59" t="s">
        <v>57</v>
      </c>
      <c r="B37" s="60"/>
      <c r="C37" s="60"/>
      <c r="D37" s="60"/>
      <c r="E37" s="60"/>
      <c r="F37" s="60"/>
      <c r="G37" s="60"/>
      <c r="H37" s="60"/>
      <c r="I37" s="60"/>
      <c r="J37" s="61"/>
    </row>
    <row r="38" spans="1:10" ht="27.75" customHeight="1" x14ac:dyDescent="0.25">
      <c r="A38" s="62" t="s">
        <v>58</v>
      </c>
      <c r="B38" s="63"/>
      <c r="C38" s="63"/>
      <c r="D38" s="63"/>
      <c r="E38" s="63"/>
      <c r="F38" s="63"/>
      <c r="G38" s="63"/>
      <c r="H38" s="63"/>
      <c r="I38" s="63"/>
      <c r="J38" s="64"/>
    </row>
    <row r="39" spans="1:10" ht="27.75" customHeight="1" x14ac:dyDescent="0.25">
      <c r="A39" s="28"/>
      <c r="B39" s="28"/>
      <c r="C39" s="28"/>
      <c r="D39" s="28"/>
      <c r="E39" s="28"/>
      <c r="F39" s="28"/>
      <c r="G39" s="28"/>
      <c r="H39" s="28"/>
      <c r="I39" s="28"/>
      <c r="J39" s="28"/>
    </row>
    <row r="40" spans="1:10" ht="30.75" customHeight="1" x14ac:dyDescent="0.25">
      <c r="A40" s="65" t="s">
        <v>59</v>
      </c>
      <c r="B40" s="65"/>
      <c r="C40" s="65"/>
      <c r="D40" s="65"/>
      <c r="E40" s="65"/>
      <c r="F40" s="65"/>
      <c r="G40" s="65"/>
      <c r="H40" s="65"/>
      <c r="I40" s="65"/>
      <c r="J40" s="65"/>
    </row>
    <row r="42" spans="1:10" x14ac:dyDescent="0.25">
      <c r="A42" s="31" t="s">
        <v>60</v>
      </c>
      <c r="B42" s="51">
        <f>+A25</f>
        <v>455680484</v>
      </c>
      <c r="D42" s="41"/>
      <c r="E42" s="41"/>
      <c r="F42" s="41"/>
      <c r="H42" s="41"/>
      <c r="I42" s="41"/>
      <c r="J42" s="41"/>
    </row>
    <row r="43" spans="1:10" x14ac:dyDescent="0.25">
      <c r="A43" s="31" t="s">
        <v>61</v>
      </c>
      <c r="B43" s="51">
        <f>+C25</f>
        <v>462013948.47000003</v>
      </c>
      <c r="D43" s="66" t="s">
        <v>97</v>
      </c>
      <c r="E43" s="66"/>
      <c r="F43" s="66"/>
      <c r="H43" s="40"/>
      <c r="I43" s="40" t="s">
        <v>109</v>
      </c>
    </row>
    <row r="44" spans="1:10" x14ac:dyDescent="0.25">
      <c r="A44" s="31" t="s">
        <v>71</v>
      </c>
      <c r="B44" s="51">
        <f>+F25</f>
        <v>251313606.94999999</v>
      </c>
      <c r="D44" s="67" t="s">
        <v>98</v>
      </c>
      <c r="E44" s="67"/>
      <c r="F44" s="67"/>
      <c r="H44" s="39"/>
      <c r="I44" s="39" t="s">
        <v>108</v>
      </c>
    </row>
    <row r="45" spans="1:10" x14ac:dyDescent="0.25">
      <c r="B45" s="45"/>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500-000000000000}"/>
    <dataValidation allowBlank="1" showInputMessage="1" prompt="Nombre del capítulo" sqref="B8:J10" xr:uid="{00000000-0002-0000-0500-000001000000}"/>
    <dataValidation allowBlank="1" showInputMessage="1" showErrorMessage="1" prompt="¿A quién va dirigido el programa?, ¿qué característica tiene esta población que requiere ser beneficiada?" sqref="B20:J20" xr:uid="{00000000-0002-0000-0500-000002000000}"/>
    <dataValidation allowBlank="1" showInputMessage="1" showErrorMessage="1" prompt="Nombre del producto" sqref="B32:J32" xr:uid="{00000000-0002-0000-0500-000003000000}"/>
    <dataValidation allowBlank="1" showInputMessage="1" showErrorMessage="1" prompt="1. Describir lo plasmado en el presupuesto_x000a_2. Describir lo alcanzado en términos financieros y de producción " sqref="B34:J34" xr:uid="{00000000-0002-0000-0500-000004000000}"/>
    <dataValidation allowBlank="1" showInputMessage="1" showErrorMessage="1" prompt="De existir desvío, explicar razones." sqref="B35:J35" xr:uid="{00000000-0002-0000-0500-000005000000}"/>
    <dataValidation allowBlank="1" showInputMessage="1" showErrorMessage="1" prompt="Oportunidades de mejora identificadas" sqref="A38:J39" xr:uid="{00000000-0002-0000-0500-000006000000}"/>
    <dataValidation allowBlank="1" showInputMessage="1" showErrorMessage="1" prompt="Presupuesto del programa" sqref="A25:C25 F25" xr:uid="{00000000-0002-0000-0500-000007000000}"/>
    <dataValidation allowBlank="1" showInputMessage="1" showErrorMessage="1" prompt="¿En qué consiste el programa?" sqref="B33:J33 B19:J19" xr:uid="{00000000-0002-0000-0500-000008000000}"/>
    <dataValidation allowBlank="1" showInputMessage="1" showErrorMessage="1" prompt="Nombre de cada producto" sqref="A28:A29" xr:uid="{00000000-0002-0000-0500-000009000000}"/>
    <dataValidation allowBlank="1" showInputMessage="1" showErrorMessage="1" prompt="Nombre del indicador" sqref="B28:B29" xr:uid="{00000000-0002-0000-0500-00000A000000}"/>
    <dataValidation allowBlank="1" showInputMessage="1" showErrorMessage="1" prompt="Meta anual del indicador" sqref="C28:C29 E28" xr:uid="{00000000-0002-0000-0500-00000B000000}"/>
    <dataValidation allowBlank="1" showInputMessage="1" showErrorMessage="1" prompt="Monto presupuestado para el producto" sqref="D28:D29 E29:F29 F28" xr:uid="{00000000-0002-0000-0500-00000C000000}"/>
    <dataValidation allowBlank="1" showInputMessage="1" showErrorMessage="1" prompt="Meta alcanzada en el trimestre" sqref="G28:G29" xr:uid="{00000000-0002-0000-0500-00000D000000}"/>
    <dataValidation allowBlank="1" showInputMessage="1" showErrorMessage="1" prompt="Monto ejecutado en el trimestre" sqref="H28:H29" xr:uid="{00000000-0002-0000-0500-00000E000000}"/>
  </dataValidations>
  <printOptions horizontalCentered="1" verticalCentered="1"/>
  <pageMargins left="0.31496062992125984" right="0.31496062992125984" top="0.35433070866141736" bottom="0.35433070866141736" header="0.31496062992125984" footer="0.31496062992125984"/>
  <pageSetup scale="65"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K47"/>
  <sheetViews>
    <sheetView showGridLines="0" topLeftCell="A29" zoomScaleNormal="100" workbookViewId="0">
      <selection activeCell="B36" sqref="B36:J36"/>
    </sheetView>
  </sheetViews>
  <sheetFormatPr baseColWidth="10" defaultColWidth="11.42578125" defaultRowHeight="15" x14ac:dyDescent="0.25"/>
  <cols>
    <col min="1" max="1" width="23" style="5" customWidth="1"/>
    <col min="2" max="2" width="13.7109375" style="5" bestFit="1" customWidth="1"/>
    <col min="3" max="10" width="12.7109375" style="5" customWidth="1"/>
  </cols>
  <sheetData>
    <row r="1" spans="1:10" ht="21.75" thickBot="1" x14ac:dyDescent="0.3">
      <c r="A1" s="23"/>
      <c r="B1" s="111" t="s">
        <v>0</v>
      </c>
      <c r="C1" s="112"/>
      <c r="D1" s="112"/>
      <c r="E1" s="112"/>
      <c r="F1" s="112"/>
      <c r="G1" s="112"/>
      <c r="H1" s="112"/>
      <c r="I1" s="112"/>
      <c r="J1" s="113"/>
    </row>
    <row r="2" spans="1:10" ht="21.75" thickBot="1" x14ac:dyDescent="0.3">
      <c r="A2" s="24"/>
      <c r="B2" s="114" t="s">
        <v>1</v>
      </c>
      <c r="C2" s="115"/>
      <c r="D2" s="114" t="s">
        <v>2</v>
      </c>
      <c r="E2" s="115"/>
      <c r="F2" s="115"/>
      <c r="G2" s="115"/>
      <c r="H2" s="116"/>
      <c r="I2" s="1" t="s">
        <v>3</v>
      </c>
      <c r="J2" s="2" t="s">
        <v>4</v>
      </c>
    </row>
    <row r="3" spans="1:10" ht="21.75" thickBot="1" x14ac:dyDescent="0.3">
      <c r="A3" s="25"/>
      <c r="B3" s="117" t="s">
        <v>5</v>
      </c>
      <c r="C3" s="118"/>
      <c r="D3" s="117"/>
      <c r="E3" s="118"/>
      <c r="F3" s="118"/>
      <c r="G3" s="118"/>
      <c r="H3" s="119"/>
      <c r="I3" s="29">
        <v>45575</v>
      </c>
      <c r="J3" s="30"/>
    </row>
    <row r="4" spans="1:10" x14ac:dyDescent="0.25">
      <c r="A4" s="107"/>
      <c r="B4" s="108"/>
      <c r="C4" s="108"/>
      <c r="D4" s="109"/>
      <c r="E4" s="109"/>
      <c r="F4" s="109"/>
      <c r="G4" s="109"/>
      <c r="H4" s="109"/>
      <c r="I4" s="108"/>
      <c r="J4" s="110"/>
    </row>
    <row r="5" spans="1:10" ht="3" customHeight="1" x14ac:dyDescent="0.25">
      <c r="A5" s="96"/>
      <c r="B5" s="97"/>
      <c r="C5" s="97"/>
      <c r="D5" s="97"/>
      <c r="E5" s="97"/>
      <c r="F5" s="97"/>
      <c r="G5" s="97"/>
      <c r="H5" s="97"/>
      <c r="I5" s="97"/>
      <c r="J5" s="98"/>
    </row>
    <row r="6" spans="1:10" ht="15.75" x14ac:dyDescent="0.25">
      <c r="A6" s="68" t="s">
        <v>100</v>
      </c>
      <c r="B6" s="69"/>
      <c r="C6" s="69"/>
      <c r="D6" s="69"/>
      <c r="E6" s="69"/>
      <c r="F6" s="69"/>
      <c r="G6" s="69"/>
      <c r="H6" s="69"/>
      <c r="I6" s="69"/>
      <c r="J6" s="70"/>
    </row>
    <row r="7" spans="1:10" ht="15.75" x14ac:dyDescent="0.25">
      <c r="A7" s="71" t="s">
        <v>7</v>
      </c>
      <c r="B7" s="72"/>
      <c r="C7" s="72"/>
      <c r="D7" s="72"/>
      <c r="E7" s="72"/>
      <c r="F7" s="72"/>
      <c r="G7" s="72"/>
      <c r="H7" s="72"/>
      <c r="I7" s="72"/>
      <c r="J7" s="73"/>
    </row>
    <row r="8" spans="1:10" x14ac:dyDescent="0.25">
      <c r="A8" s="3" t="s">
        <v>8</v>
      </c>
      <c r="B8" s="99" t="s">
        <v>9</v>
      </c>
      <c r="C8" s="100"/>
      <c r="D8" s="100"/>
      <c r="E8" s="100"/>
      <c r="F8" s="100"/>
      <c r="G8" s="100"/>
      <c r="H8" s="100"/>
      <c r="I8" s="100"/>
      <c r="J8" s="101"/>
    </row>
    <row r="9" spans="1:10" ht="15" customHeight="1" x14ac:dyDescent="0.25">
      <c r="A9" s="26" t="s">
        <v>10</v>
      </c>
      <c r="B9" s="99" t="s">
        <v>11</v>
      </c>
      <c r="C9" s="100"/>
      <c r="D9" s="100"/>
      <c r="E9" s="100"/>
      <c r="F9" s="100"/>
      <c r="G9" s="100"/>
      <c r="H9" s="100"/>
      <c r="I9" s="100"/>
      <c r="J9" s="101"/>
    </row>
    <row r="10" spans="1:10" x14ac:dyDescent="0.25">
      <c r="A10" s="26" t="s">
        <v>12</v>
      </c>
      <c r="B10" s="99" t="s">
        <v>13</v>
      </c>
      <c r="C10" s="100"/>
      <c r="D10" s="100"/>
      <c r="E10" s="100"/>
      <c r="F10" s="100"/>
      <c r="G10" s="100"/>
      <c r="H10" s="100"/>
      <c r="I10" s="100"/>
      <c r="J10" s="101"/>
    </row>
    <row r="11" spans="1:10" ht="44.25" customHeight="1" x14ac:dyDescent="0.25">
      <c r="A11" s="3" t="s">
        <v>14</v>
      </c>
      <c r="B11" s="77" t="s">
        <v>101</v>
      </c>
      <c r="C11" s="102"/>
      <c r="D11" s="102"/>
      <c r="E11" s="102"/>
      <c r="F11" s="102"/>
      <c r="G11" s="102"/>
      <c r="H11" s="102"/>
      <c r="I11" s="102"/>
      <c r="J11" s="103"/>
    </row>
    <row r="12" spans="1:10" ht="49.5" customHeight="1" x14ac:dyDescent="0.25">
      <c r="A12" s="3" t="s">
        <v>16</v>
      </c>
      <c r="B12" s="124" t="s">
        <v>99</v>
      </c>
      <c r="C12" s="125"/>
      <c r="D12" s="125"/>
      <c r="E12" s="125"/>
      <c r="F12" s="125"/>
      <c r="G12" s="125"/>
      <c r="H12" s="125"/>
      <c r="I12" s="125"/>
      <c r="J12" s="126"/>
    </row>
    <row r="13" spans="1:10" ht="15.75" x14ac:dyDescent="0.25">
      <c r="A13" s="68" t="s">
        <v>17</v>
      </c>
      <c r="B13" s="69"/>
      <c r="C13" s="69"/>
      <c r="D13" s="69"/>
      <c r="E13" s="69"/>
      <c r="F13" s="69"/>
      <c r="G13" s="69"/>
      <c r="H13" s="69"/>
      <c r="I13" s="69"/>
      <c r="J13" s="70"/>
    </row>
    <row r="14" spans="1:10" ht="27.75" customHeight="1" x14ac:dyDescent="0.25">
      <c r="A14" s="3" t="s">
        <v>18</v>
      </c>
      <c r="B14" s="37">
        <v>3</v>
      </c>
      <c r="C14" s="95" t="str">
        <f>IFERROR(VLOOKUP(B14,'[1]Validacion datos'!A2:B5,2,FALSE),"")</f>
        <v>DESARROLLO PRODUCTIVO</v>
      </c>
      <c r="D14" s="95"/>
      <c r="E14" s="95"/>
      <c r="F14" s="95"/>
      <c r="G14" s="95"/>
      <c r="H14" s="95"/>
      <c r="I14" s="95"/>
      <c r="J14" s="95"/>
    </row>
    <row r="15" spans="1:10" ht="26.25" customHeight="1" x14ac:dyDescent="0.25">
      <c r="A15" s="3" t="s">
        <v>19</v>
      </c>
      <c r="B15" s="38">
        <v>3.3</v>
      </c>
      <c r="C15" s="95" t="str">
        <f>IFERROR(VLOOKUP(B15,'[1]Validacion datos'!A8:B26,2,FALSE),"")</f>
        <v>Competitividad e innovavión en un ambiente favorable a la cooperación y la responsabilidad social</v>
      </c>
      <c r="D15" s="95"/>
      <c r="E15" s="95"/>
      <c r="F15" s="95"/>
      <c r="G15" s="95"/>
      <c r="H15" s="95"/>
      <c r="I15" s="95"/>
      <c r="J15" s="95"/>
    </row>
    <row r="16" spans="1:10" ht="30.75" customHeight="1" x14ac:dyDescent="0.25">
      <c r="A16" s="3" t="s">
        <v>20</v>
      </c>
      <c r="B16" s="7" t="s">
        <v>72</v>
      </c>
      <c r="C16" s="95" t="str">
        <f>IFERROR(VLOOKUP(B16,'[1]Validacion datos'!D8:E64,2,FALSE),"")</f>
        <v>Fortalecer el sistema nacional de ciencia, tecnoloíia e innovación para dea respuestas a las demandas económicas, sociales y culturales de la nación y propiciar la inserción en la sociedad y economía del conocimiento</v>
      </c>
      <c r="D16" s="95"/>
      <c r="E16" s="95"/>
      <c r="F16" s="95"/>
      <c r="G16" s="95"/>
      <c r="H16" s="95"/>
      <c r="I16" s="95"/>
      <c r="J16" s="95"/>
    </row>
    <row r="17" spans="1:11" ht="15.75" x14ac:dyDescent="0.25">
      <c r="A17" s="68" t="s">
        <v>22</v>
      </c>
      <c r="B17" s="69"/>
      <c r="C17" s="69"/>
      <c r="D17" s="69"/>
      <c r="E17" s="69"/>
      <c r="F17" s="69"/>
      <c r="G17" s="69"/>
      <c r="H17" s="69"/>
      <c r="I17" s="69"/>
      <c r="J17" s="70"/>
    </row>
    <row r="18" spans="1:11" ht="29.25" customHeight="1" x14ac:dyDescent="0.25">
      <c r="A18" s="3" t="s">
        <v>23</v>
      </c>
      <c r="B18" s="77" t="s">
        <v>65</v>
      </c>
      <c r="C18" s="77"/>
      <c r="D18" s="77"/>
      <c r="E18" s="77"/>
      <c r="F18" s="77"/>
      <c r="G18" s="77"/>
      <c r="H18" s="77"/>
      <c r="I18" s="77"/>
      <c r="J18" s="78"/>
    </row>
    <row r="19" spans="1:11" ht="55.5" customHeight="1" x14ac:dyDescent="0.25">
      <c r="A19" s="8" t="s">
        <v>25</v>
      </c>
      <c r="B19" s="77" t="s">
        <v>75</v>
      </c>
      <c r="C19" s="77"/>
      <c r="D19" s="77"/>
      <c r="E19" s="77"/>
      <c r="F19" s="77"/>
      <c r="G19" s="77"/>
      <c r="H19" s="77"/>
      <c r="I19" s="77"/>
      <c r="J19" s="78"/>
    </row>
    <row r="20" spans="1:11" ht="34.5" customHeight="1" x14ac:dyDescent="0.25">
      <c r="A20" s="8" t="s">
        <v>26</v>
      </c>
      <c r="B20" s="77" t="s">
        <v>79</v>
      </c>
      <c r="C20" s="77"/>
      <c r="D20" s="77"/>
      <c r="E20" s="77"/>
      <c r="F20" s="77"/>
      <c r="G20" s="77"/>
      <c r="H20" s="77"/>
      <c r="I20" s="77"/>
      <c r="J20" s="78"/>
    </row>
    <row r="21" spans="1:11" ht="60" customHeight="1" x14ac:dyDescent="0.25">
      <c r="A21" s="8" t="s">
        <v>27</v>
      </c>
      <c r="B21" s="79" t="s">
        <v>117</v>
      </c>
      <c r="C21" s="79"/>
      <c r="D21" s="79"/>
      <c r="E21" s="79"/>
      <c r="F21" s="79"/>
      <c r="G21" s="79"/>
      <c r="H21" s="79"/>
      <c r="I21" s="79"/>
      <c r="J21" s="80"/>
    </row>
    <row r="22" spans="1:11" ht="15.75" x14ac:dyDescent="0.25">
      <c r="A22" s="68" t="s">
        <v>28</v>
      </c>
      <c r="B22" s="69"/>
      <c r="C22" s="69"/>
      <c r="D22" s="69"/>
      <c r="E22" s="69"/>
      <c r="F22" s="69"/>
      <c r="G22" s="69"/>
      <c r="H22" s="69"/>
      <c r="I22" s="69"/>
      <c r="J22" s="70"/>
    </row>
    <row r="23" spans="1:11" ht="15.75" x14ac:dyDescent="0.25">
      <c r="A23" s="71" t="s">
        <v>29</v>
      </c>
      <c r="B23" s="72"/>
      <c r="C23" s="72"/>
      <c r="D23" s="72"/>
      <c r="E23" s="72"/>
      <c r="F23" s="72"/>
      <c r="G23" s="72"/>
      <c r="H23" s="72"/>
      <c r="I23" s="72"/>
      <c r="J23" s="73"/>
    </row>
    <row r="24" spans="1:11" ht="15" customHeight="1" x14ac:dyDescent="0.25">
      <c r="A24" s="90" t="s">
        <v>30</v>
      </c>
      <c r="B24" s="91"/>
      <c r="C24" s="92" t="s">
        <v>31</v>
      </c>
      <c r="D24" s="93"/>
      <c r="E24" s="93"/>
      <c r="F24" s="93" t="s">
        <v>32</v>
      </c>
      <c r="G24" s="93"/>
      <c r="H24" s="91"/>
      <c r="I24" s="92" t="s">
        <v>33</v>
      </c>
      <c r="J24" s="94"/>
    </row>
    <row r="25" spans="1:11" x14ac:dyDescent="0.25">
      <c r="A25" s="83">
        <v>19865797</v>
      </c>
      <c r="B25" s="84"/>
      <c r="C25" s="85">
        <v>81742935</v>
      </c>
      <c r="D25" s="86"/>
      <c r="E25" s="87"/>
      <c r="F25" s="85">
        <v>47889712.57</v>
      </c>
      <c r="G25" s="86"/>
      <c r="H25" s="87"/>
      <c r="I25" s="122">
        <f>+F25/C25</f>
        <v>0.58585751257891583</v>
      </c>
      <c r="J25" s="123"/>
    </row>
    <row r="26" spans="1:11" ht="15.75" x14ac:dyDescent="0.25">
      <c r="A26" s="71" t="s">
        <v>34</v>
      </c>
      <c r="B26" s="72"/>
      <c r="C26" s="72"/>
      <c r="D26" s="72"/>
      <c r="E26" s="72"/>
      <c r="F26" s="72"/>
      <c r="G26" s="72"/>
      <c r="H26" s="72"/>
      <c r="I26" s="72"/>
      <c r="J26" s="73"/>
    </row>
    <row r="27" spans="1:11" x14ac:dyDescent="0.25">
      <c r="A27" s="4"/>
      <c r="B27"/>
      <c r="C27" s="74" t="s">
        <v>35</v>
      </c>
      <c r="D27" s="75"/>
      <c r="E27" s="74" t="s">
        <v>36</v>
      </c>
      <c r="F27" s="75"/>
      <c r="G27" s="74" t="s">
        <v>37</v>
      </c>
      <c r="H27" s="74"/>
      <c r="I27" s="74" t="s">
        <v>38</v>
      </c>
      <c r="J27" s="76"/>
    </row>
    <row r="28" spans="1:11" ht="38.25" x14ac:dyDescent="0.25">
      <c r="A28" s="9" t="s">
        <v>39</v>
      </c>
      <c r="B28" s="10" t="s">
        <v>40</v>
      </c>
      <c r="C28" s="10" t="s">
        <v>41</v>
      </c>
      <c r="D28" s="10" t="s">
        <v>42</v>
      </c>
      <c r="E28" s="10" t="s">
        <v>43</v>
      </c>
      <c r="F28" s="10" t="s">
        <v>44</v>
      </c>
      <c r="G28" s="10" t="s">
        <v>45</v>
      </c>
      <c r="H28" s="10" t="s">
        <v>46</v>
      </c>
      <c r="I28" s="10" t="s">
        <v>47</v>
      </c>
      <c r="J28" s="11" t="s">
        <v>48</v>
      </c>
    </row>
    <row r="29" spans="1:11" ht="107.1" customHeight="1" x14ac:dyDescent="0.25">
      <c r="A29" s="42" t="s">
        <v>73</v>
      </c>
      <c r="B29" s="43" t="s">
        <v>74</v>
      </c>
      <c r="C29" s="12">
        <v>9</v>
      </c>
      <c r="D29" s="34">
        <v>113217592</v>
      </c>
      <c r="E29" s="12">
        <v>3</v>
      </c>
      <c r="F29" s="13">
        <v>233704</v>
      </c>
      <c r="G29" s="14">
        <v>3</v>
      </c>
      <c r="H29" s="34">
        <v>11237014.98</v>
      </c>
      <c r="I29" s="15">
        <f>+Tabla17[[#This Row],[Física 
(E)]]/Tabla17[[#This Row],[Física
(C)]]</f>
        <v>1</v>
      </c>
      <c r="J29" s="16">
        <f>+Tabla17[[#This Row],[Financiera 
 (F)]]/Tabla17[[#This Row],[Financiera
(D)]]</f>
        <v>48.08225353438538</v>
      </c>
      <c r="K29" s="54"/>
    </row>
    <row r="30" spans="1:11" x14ac:dyDescent="0.25">
      <c r="A30" s="17"/>
      <c r="B30" s="18"/>
      <c r="C30" s="19"/>
      <c r="D30" s="20"/>
      <c r="E30" s="20"/>
      <c r="F30" s="20"/>
      <c r="G30" s="21"/>
      <c r="H30" s="20"/>
      <c r="I30" s="15"/>
      <c r="J30" s="16"/>
    </row>
    <row r="31" spans="1:11" ht="15.75" x14ac:dyDescent="0.25">
      <c r="A31" s="68" t="s">
        <v>50</v>
      </c>
      <c r="B31" s="69"/>
      <c r="C31" s="69"/>
      <c r="D31" s="69"/>
      <c r="E31" s="69"/>
      <c r="F31" s="69"/>
      <c r="G31" s="69"/>
      <c r="H31" s="69"/>
      <c r="I31" s="69"/>
      <c r="J31" s="70"/>
    </row>
    <row r="32" spans="1:11" ht="15.75" x14ac:dyDescent="0.25">
      <c r="A32" s="71" t="s">
        <v>51</v>
      </c>
      <c r="B32" s="72"/>
      <c r="C32" s="72"/>
      <c r="D32" s="72"/>
      <c r="E32" s="72"/>
      <c r="F32" s="72"/>
      <c r="G32" s="72"/>
      <c r="H32" s="72"/>
      <c r="I32" s="72"/>
      <c r="J32" s="73"/>
    </row>
    <row r="33" spans="1:10" ht="32.1" customHeight="1" x14ac:dyDescent="0.25">
      <c r="A33" s="22" t="s">
        <v>52</v>
      </c>
      <c r="B33" s="79" t="s">
        <v>73</v>
      </c>
      <c r="C33" s="79"/>
      <c r="D33" s="79"/>
      <c r="E33" s="79"/>
      <c r="F33" s="79"/>
      <c r="G33" s="79"/>
      <c r="H33" s="79"/>
      <c r="I33" s="79"/>
      <c r="J33" s="80"/>
    </row>
    <row r="34" spans="1:10" ht="32.1" customHeight="1" x14ac:dyDescent="0.25">
      <c r="A34" s="22" t="s">
        <v>53</v>
      </c>
      <c r="B34" s="77" t="s">
        <v>75</v>
      </c>
      <c r="C34" s="77"/>
      <c r="D34" s="77"/>
      <c r="E34" s="77"/>
      <c r="F34" s="77"/>
      <c r="G34" s="77"/>
      <c r="H34" s="77"/>
      <c r="I34" s="77"/>
      <c r="J34" s="78"/>
    </row>
    <row r="35" spans="1:10" ht="32.1" customHeight="1" x14ac:dyDescent="0.25">
      <c r="A35" s="22" t="s">
        <v>54</v>
      </c>
      <c r="B35" s="81" t="s">
        <v>133</v>
      </c>
      <c r="C35" s="81"/>
      <c r="D35" s="81"/>
      <c r="E35" s="81"/>
      <c r="F35" s="81"/>
      <c r="G35" s="81"/>
      <c r="H35" s="81"/>
      <c r="I35" s="81"/>
      <c r="J35" s="82"/>
    </row>
    <row r="36" spans="1:10" ht="41.1" customHeight="1" x14ac:dyDescent="0.25">
      <c r="A36" s="22" t="s">
        <v>55</v>
      </c>
      <c r="B36" s="81" t="s">
        <v>116</v>
      </c>
      <c r="C36" s="81"/>
      <c r="D36" s="81"/>
      <c r="E36" s="81"/>
      <c r="F36" s="81"/>
      <c r="G36" s="81"/>
      <c r="H36" s="81"/>
      <c r="I36" s="81"/>
      <c r="J36" s="82"/>
    </row>
    <row r="37" spans="1:10" ht="15.75" x14ac:dyDescent="0.25">
      <c r="A37" s="68" t="s">
        <v>56</v>
      </c>
      <c r="B37" s="69"/>
      <c r="C37" s="69"/>
      <c r="D37" s="69"/>
      <c r="E37" s="69"/>
      <c r="F37" s="69"/>
      <c r="G37" s="69"/>
      <c r="H37" s="69"/>
      <c r="I37" s="69"/>
      <c r="J37" s="70"/>
    </row>
    <row r="38" spans="1:10" ht="15.75" x14ac:dyDescent="0.25">
      <c r="A38" s="59" t="s">
        <v>57</v>
      </c>
      <c r="B38" s="60"/>
      <c r="C38" s="60"/>
      <c r="D38" s="60"/>
      <c r="E38" s="60"/>
      <c r="F38" s="60"/>
      <c r="G38" s="60"/>
      <c r="H38" s="60"/>
      <c r="I38" s="60"/>
      <c r="J38" s="61"/>
    </row>
    <row r="39" spans="1:10" ht="27.75" customHeight="1" x14ac:dyDescent="0.25">
      <c r="A39" s="62" t="s">
        <v>58</v>
      </c>
      <c r="B39" s="63"/>
      <c r="C39" s="63"/>
      <c r="D39" s="63"/>
      <c r="E39" s="63"/>
      <c r="F39" s="63"/>
      <c r="G39" s="63"/>
      <c r="H39" s="63"/>
      <c r="I39" s="63"/>
      <c r="J39" s="64"/>
    </row>
    <row r="40" spans="1:10" ht="13.5" customHeight="1" x14ac:dyDescent="0.25">
      <c r="A40" s="28"/>
      <c r="B40" s="28"/>
      <c r="C40" s="28"/>
      <c r="D40" s="28"/>
      <c r="E40" s="28"/>
      <c r="F40" s="28"/>
      <c r="G40" s="28"/>
      <c r="H40" s="28"/>
      <c r="I40" s="28"/>
      <c r="J40" s="28"/>
    </row>
    <row r="41" spans="1:10" ht="26.45" customHeight="1" x14ac:dyDescent="0.25">
      <c r="A41" s="65" t="s">
        <v>59</v>
      </c>
      <c r="B41" s="65"/>
      <c r="C41" s="65"/>
      <c r="D41" s="65"/>
      <c r="E41" s="65"/>
      <c r="F41" s="65"/>
      <c r="G41" s="65"/>
      <c r="H41" s="65"/>
      <c r="I41" s="65"/>
      <c r="J41" s="65"/>
    </row>
    <row r="42" spans="1:10" x14ac:dyDescent="0.25">
      <c r="B42" s="45"/>
    </row>
    <row r="43" spans="1:10" x14ac:dyDescent="0.25">
      <c r="A43" s="31" t="s">
        <v>60</v>
      </c>
      <c r="B43" s="51">
        <f>+A25</f>
        <v>19865797</v>
      </c>
      <c r="D43" s="41"/>
      <c r="E43" s="41"/>
      <c r="F43" s="41"/>
      <c r="H43" s="41"/>
      <c r="I43" s="41"/>
      <c r="J43" s="41"/>
    </row>
    <row r="44" spans="1:10" x14ac:dyDescent="0.25">
      <c r="A44" s="31" t="s">
        <v>61</v>
      </c>
      <c r="B44" s="51">
        <f>+C25</f>
        <v>81742935</v>
      </c>
      <c r="D44" s="66" t="s">
        <v>97</v>
      </c>
      <c r="E44" s="66"/>
      <c r="F44" s="66"/>
      <c r="H44" s="40"/>
      <c r="I44" s="40" t="s">
        <v>109</v>
      </c>
    </row>
    <row r="45" spans="1:10" x14ac:dyDescent="0.25">
      <c r="A45" s="31" t="s">
        <v>71</v>
      </c>
      <c r="B45" s="51">
        <f>+F25</f>
        <v>47889712.57</v>
      </c>
      <c r="D45" s="67" t="s">
        <v>98</v>
      </c>
      <c r="E45" s="67"/>
      <c r="F45" s="67"/>
      <c r="H45" s="39"/>
      <c r="I45" s="39" t="s">
        <v>108</v>
      </c>
    </row>
    <row r="46" spans="1:10" x14ac:dyDescent="0.25">
      <c r="B46" s="45"/>
    </row>
    <row r="47" spans="1:10" x14ac:dyDescent="0.25">
      <c r="B47" s="45"/>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26:J26"/>
    <mergeCell ref="C27:D27"/>
    <mergeCell ref="E27:F27"/>
    <mergeCell ref="G27:H27"/>
    <mergeCell ref="I27:J27"/>
    <mergeCell ref="A31:J31"/>
    <mergeCell ref="A32:J32"/>
    <mergeCell ref="B33:J33"/>
    <mergeCell ref="B34:J34"/>
    <mergeCell ref="B35:J35"/>
    <mergeCell ref="B36:J36"/>
    <mergeCell ref="A38:J38"/>
    <mergeCell ref="A39:J39"/>
    <mergeCell ref="A41:J41"/>
    <mergeCell ref="D44:F44"/>
    <mergeCell ref="D45:F45"/>
  </mergeCells>
  <dataValidations count="15">
    <dataValidation allowBlank="1" sqref="A8" xr:uid="{00000000-0002-0000-0600-000000000000}"/>
    <dataValidation allowBlank="1" showInputMessage="1" prompt="Nombre del capítulo" sqref="B8:J10" xr:uid="{00000000-0002-0000-0600-000001000000}"/>
    <dataValidation allowBlank="1" showInputMessage="1" showErrorMessage="1" prompt="¿A quién va dirigido el programa?, ¿qué característica tiene esta población que requiere ser beneficiada?" sqref="B20:J20" xr:uid="{00000000-0002-0000-0600-000002000000}"/>
    <dataValidation allowBlank="1" showInputMessage="1" showErrorMessage="1" prompt="Nombre del producto" sqref="B33:J33" xr:uid="{00000000-0002-0000-0600-000003000000}"/>
    <dataValidation allowBlank="1" showInputMessage="1" showErrorMessage="1" prompt="1. Describir lo plasmado en el presupuesto_x000a_2. Describir lo alcanzado en términos financieros y de producción " sqref="B35:J35" xr:uid="{00000000-0002-0000-0600-000004000000}"/>
    <dataValidation allowBlank="1" showInputMessage="1" showErrorMessage="1" prompt="De existir desvío, explicar razones." sqref="B36:J36" xr:uid="{00000000-0002-0000-0600-000005000000}"/>
    <dataValidation allowBlank="1" showInputMessage="1" showErrorMessage="1" prompt="Oportunidades de mejora identificadas" sqref="A39:J40" xr:uid="{00000000-0002-0000-0600-000006000000}"/>
    <dataValidation allowBlank="1" showInputMessage="1" showErrorMessage="1" prompt="Presupuesto del programa" sqref="A25:C25 F25" xr:uid="{00000000-0002-0000-0600-000007000000}"/>
    <dataValidation allowBlank="1" showInputMessage="1" showErrorMessage="1" prompt="¿En qué consiste el programa?" sqref="B34:J34 B19:J19" xr:uid="{00000000-0002-0000-0600-000008000000}"/>
    <dataValidation allowBlank="1" showInputMessage="1" showErrorMessage="1" prompt="Nombre de cada producto" sqref="A28:A30" xr:uid="{00000000-0002-0000-0600-000009000000}"/>
    <dataValidation allowBlank="1" showInputMessage="1" showErrorMessage="1" prompt="Nombre del indicador" sqref="B28:B30" xr:uid="{00000000-0002-0000-0600-00000A000000}"/>
    <dataValidation allowBlank="1" showInputMessage="1" showErrorMessage="1" prompt="Meta anual del indicador" sqref="C28:C30 E28" xr:uid="{00000000-0002-0000-0600-00000B000000}"/>
    <dataValidation allowBlank="1" showInputMessage="1" showErrorMessage="1" prompt="Monto presupuestado para el producto" sqref="D28:D30 E29:F30 F28" xr:uid="{00000000-0002-0000-0600-00000C000000}"/>
    <dataValidation allowBlank="1" showInputMessage="1" showErrorMessage="1" prompt="Meta alcanzada en el trimestre" sqref="G28:G30" xr:uid="{00000000-0002-0000-0600-00000D000000}"/>
    <dataValidation allowBlank="1" showInputMessage="1" showErrorMessage="1" prompt="Monto ejecutado en el trimestre" sqref="H28:H30" xr:uid="{00000000-0002-0000-0600-00000E000000}"/>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ignoredErrors>
    <ignoredError sqref="D30:J30" calculatedColum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J46"/>
  <sheetViews>
    <sheetView showGridLines="0" tabSelected="1" topLeftCell="A30" zoomScale="115" zoomScaleNormal="115" zoomScaleSheetLayoutView="89" workbookViewId="0">
      <selection activeCell="B35" sqref="B35:J35"/>
    </sheetView>
  </sheetViews>
  <sheetFormatPr baseColWidth="10" defaultColWidth="11.42578125" defaultRowHeight="15" x14ac:dyDescent="0.25"/>
  <cols>
    <col min="1" max="1" width="23" style="5" customWidth="1"/>
    <col min="2" max="2" width="17" style="5" customWidth="1"/>
    <col min="3" max="10" width="12.7109375" style="5" customWidth="1"/>
  </cols>
  <sheetData>
    <row r="1" spans="1:10" ht="21.75" thickBot="1" x14ac:dyDescent="0.3">
      <c r="A1" s="23"/>
      <c r="B1" s="111" t="s">
        <v>0</v>
      </c>
      <c r="C1" s="112"/>
      <c r="D1" s="112"/>
      <c r="E1" s="112"/>
      <c r="F1" s="112"/>
      <c r="G1" s="112"/>
      <c r="H1" s="112"/>
      <c r="I1" s="112"/>
      <c r="J1" s="113"/>
    </row>
    <row r="2" spans="1:10" ht="21.75" thickBot="1" x14ac:dyDescent="0.3">
      <c r="A2" s="24"/>
      <c r="B2" s="114" t="s">
        <v>1</v>
      </c>
      <c r="C2" s="115"/>
      <c r="D2" s="114" t="s">
        <v>2</v>
      </c>
      <c r="E2" s="115"/>
      <c r="F2" s="115"/>
      <c r="G2" s="115"/>
      <c r="H2" s="116"/>
      <c r="I2" s="1" t="s">
        <v>3</v>
      </c>
      <c r="J2" s="2" t="s">
        <v>4</v>
      </c>
    </row>
    <row r="3" spans="1:10" ht="21.75" thickBot="1" x14ac:dyDescent="0.3">
      <c r="A3" s="25"/>
      <c r="B3" s="117" t="s">
        <v>5</v>
      </c>
      <c r="C3" s="118"/>
      <c r="D3" s="117"/>
      <c r="E3" s="118"/>
      <c r="F3" s="118"/>
      <c r="G3" s="118"/>
      <c r="H3" s="119"/>
      <c r="I3" s="29">
        <v>45575</v>
      </c>
      <c r="J3" s="30"/>
    </row>
    <row r="4" spans="1:10" x14ac:dyDescent="0.25">
      <c r="A4" s="107"/>
      <c r="B4" s="108"/>
      <c r="C4" s="108"/>
      <c r="D4" s="109"/>
      <c r="E4" s="109"/>
      <c r="F4" s="109"/>
      <c r="G4" s="109"/>
      <c r="H4" s="109"/>
      <c r="I4" s="108"/>
      <c r="J4" s="110"/>
    </row>
    <row r="5" spans="1:10" ht="3" customHeight="1" x14ac:dyDescent="0.25">
      <c r="A5" s="96"/>
      <c r="B5" s="97"/>
      <c r="C5" s="97"/>
      <c r="D5" s="97"/>
      <c r="E5" s="97"/>
      <c r="F5" s="97"/>
      <c r="G5" s="97"/>
      <c r="H5" s="97"/>
      <c r="I5" s="97"/>
      <c r="J5" s="98"/>
    </row>
    <row r="6" spans="1:10" ht="15.75" x14ac:dyDescent="0.25">
      <c r="A6" s="68" t="s">
        <v>100</v>
      </c>
      <c r="B6" s="69"/>
      <c r="C6" s="69"/>
      <c r="D6" s="69"/>
      <c r="E6" s="69"/>
      <c r="F6" s="69"/>
      <c r="G6" s="69"/>
      <c r="H6" s="69"/>
      <c r="I6" s="69"/>
      <c r="J6" s="70"/>
    </row>
    <row r="7" spans="1:10" ht="15.75" x14ac:dyDescent="0.25">
      <c r="A7" s="71" t="s">
        <v>7</v>
      </c>
      <c r="B7" s="72"/>
      <c r="C7" s="72"/>
      <c r="D7" s="72"/>
      <c r="E7" s="72"/>
      <c r="F7" s="72"/>
      <c r="G7" s="72"/>
      <c r="H7" s="72"/>
      <c r="I7" s="72"/>
      <c r="J7" s="73"/>
    </row>
    <row r="8" spans="1:10" x14ac:dyDescent="0.25">
      <c r="A8" s="3" t="s">
        <v>8</v>
      </c>
      <c r="B8" s="99" t="s">
        <v>9</v>
      </c>
      <c r="C8" s="100"/>
      <c r="D8" s="100"/>
      <c r="E8" s="100"/>
      <c r="F8" s="100"/>
      <c r="G8" s="100"/>
      <c r="H8" s="100"/>
      <c r="I8" s="100"/>
      <c r="J8" s="101"/>
    </row>
    <row r="9" spans="1:10" ht="15" customHeight="1" x14ac:dyDescent="0.25">
      <c r="A9" s="26" t="s">
        <v>10</v>
      </c>
      <c r="B9" s="99" t="s">
        <v>11</v>
      </c>
      <c r="C9" s="100"/>
      <c r="D9" s="100"/>
      <c r="E9" s="100"/>
      <c r="F9" s="100"/>
      <c r="G9" s="100"/>
      <c r="H9" s="100"/>
      <c r="I9" s="100"/>
      <c r="J9" s="101"/>
    </row>
    <row r="10" spans="1:10" x14ac:dyDescent="0.25">
      <c r="A10" s="26" t="s">
        <v>12</v>
      </c>
      <c r="B10" s="99" t="s">
        <v>13</v>
      </c>
      <c r="C10" s="100"/>
      <c r="D10" s="100"/>
      <c r="E10" s="100"/>
      <c r="F10" s="100"/>
      <c r="G10" s="100"/>
      <c r="H10" s="100"/>
      <c r="I10" s="100"/>
      <c r="J10" s="101"/>
    </row>
    <row r="11" spans="1:10" ht="44.25" customHeight="1" x14ac:dyDescent="0.25">
      <c r="A11" s="3" t="s">
        <v>14</v>
      </c>
      <c r="B11" s="77" t="s">
        <v>101</v>
      </c>
      <c r="C11" s="102"/>
      <c r="D11" s="102"/>
      <c r="E11" s="102"/>
      <c r="F11" s="102"/>
      <c r="G11" s="102"/>
      <c r="H11" s="102"/>
      <c r="I11" s="102"/>
      <c r="J11" s="103"/>
    </row>
    <row r="12" spans="1:10" ht="49.5" customHeight="1" x14ac:dyDescent="0.25">
      <c r="A12" s="3" t="s">
        <v>16</v>
      </c>
      <c r="B12" s="124" t="s">
        <v>99</v>
      </c>
      <c r="C12" s="125"/>
      <c r="D12" s="125"/>
      <c r="E12" s="125"/>
      <c r="F12" s="125"/>
      <c r="G12" s="125"/>
      <c r="H12" s="125"/>
      <c r="I12" s="125"/>
      <c r="J12" s="126"/>
    </row>
    <row r="13" spans="1:10" ht="15.75" x14ac:dyDescent="0.25">
      <c r="A13" s="68" t="s">
        <v>17</v>
      </c>
      <c r="B13" s="69"/>
      <c r="C13" s="69"/>
      <c r="D13" s="69"/>
      <c r="E13" s="69"/>
      <c r="F13" s="69"/>
      <c r="G13" s="69"/>
      <c r="H13" s="69"/>
      <c r="I13" s="69"/>
      <c r="J13" s="70"/>
    </row>
    <row r="14" spans="1:10" ht="27.75" customHeight="1" x14ac:dyDescent="0.25">
      <c r="A14" s="3" t="s">
        <v>18</v>
      </c>
      <c r="B14" s="27">
        <v>3</v>
      </c>
      <c r="C14" s="95" t="str">
        <f>IFERROR(VLOOKUP(B14,'[1]Validacion datos'!A2:B5,2,FALSE),"")</f>
        <v>DESARROLLO PRODUCTIVO</v>
      </c>
      <c r="D14" s="95"/>
      <c r="E14" s="95"/>
      <c r="F14" s="95"/>
      <c r="G14" s="95"/>
      <c r="H14" s="95"/>
      <c r="I14" s="95"/>
      <c r="J14" s="95"/>
    </row>
    <row r="15" spans="1:10" ht="26.25" customHeight="1" x14ac:dyDescent="0.25">
      <c r="A15" s="3" t="s">
        <v>19</v>
      </c>
      <c r="B15" s="6">
        <v>3.2</v>
      </c>
      <c r="C15" s="95" t="str">
        <f>IFERROR(VLOOKUP(B15,'[1]Validacion datos'!A8:B26,2,FALSE),"")</f>
        <v>Energía confiable y ambientalmente sostenible</v>
      </c>
      <c r="D15" s="95"/>
      <c r="E15" s="95"/>
      <c r="F15" s="95"/>
      <c r="G15" s="95"/>
      <c r="H15" s="95"/>
      <c r="I15" s="95"/>
      <c r="J15" s="95"/>
    </row>
    <row r="16" spans="1:10" ht="47.25" customHeight="1" x14ac:dyDescent="0.25">
      <c r="A16" s="3" t="s">
        <v>20</v>
      </c>
      <c r="B16" s="6" t="s">
        <v>76</v>
      </c>
      <c r="C16" s="133" t="s">
        <v>77</v>
      </c>
      <c r="D16" s="133"/>
      <c r="E16" s="133"/>
      <c r="F16" s="133"/>
      <c r="G16" s="133"/>
      <c r="H16" s="133"/>
      <c r="I16" s="133"/>
      <c r="J16" s="133"/>
    </row>
    <row r="17" spans="1:10" ht="15.75" x14ac:dyDescent="0.25">
      <c r="A17" s="68" t="s">
        <v>22</v>
      </c>
      <c r="B17" s="69"/>
      <c r="C17" s="69"/>
      <c r="D17" s="69"/>
      <c r="E17" s="69"/>
      <c r="F17" s="69"/>
      <c r="G17" s="69"/>
      <c r="H17" s="69"/>
      <c r="I17" s="69"/>
      <c r="J17" s="70"/>
    </row>
    <row r="18" spans="1:10" ht="29.25" customHeight="1" x14ac:dyDescent="0.25">
      <c r="A18" s="3" t="s">
        <v>23</v>
      </c>
      <c r="B18" s="77" t="s">
        <v>105</v>
      </c>
      <c r="C18" s="77"/>
      <c r="D18" s="77"/>
      <c r="E18" s="77"/>
      <c r="F18" s="77"/>
      <c r="G18" s="77"/>
      <c r="H18" s="77"/>
      <c r="I18" s="77"/>
      <c r="J18" s="78"/>
    </row>
    <row r="19" spans="1:10" ht="33" customHeight="1" x14ac:dyDescent="0.25">
      <c r="A19" s="8" t="s">
        <v>25</v>
      </c>
      <c r="B19" s="77" t="s">
        <v>78</v>
      </c>
      <c r="C19" s="77"/>
      <c r="D19" s="77"/>
      <c r="E19" s="77"/>
      <c r="F19" s="77"/>
      <c r="G19" s="77"/>
      <c r="H19" s="77"/>
      <c r="I19" s="77"/>
      <c r="J19" s="78"/>
    </row>
    <row r="20" spans="1:10" ht="22.5" customHeight="1" x14ac:dyDescent="0.25">
      <c r="A20" s="8" t="s">
        <v>26</v>
      </c>
      <c r="B20" s="77" t="s">
        <v>79</v>
      </c>
      <c r="C20" s="77"/>
      <c r="D20" s="77"/>
      <c r="E20" s="77"/>
      <c r="F20" s="77"/>
      <c r="G20" s="77"/>
      <c r="H20" s="77"/>
      <c r="I20" s="77"/>
      <c r="J20" s="78"/>
    </row>
    <row r="21" spans="1:10" ht="78" customHeight="1" x14ac:dyDescent="0.25">
      <c r="A21" s="8" t="s">
        <v>27</v>
      </c>
      <c r="B21" s="77" t="s">
        <v>106</v>
      </c>
      <c r="C21" s="77"/>
      <c r="D21" s="77"/>
      <c r="E21" s="77"/>
      <c r="F21" s="77"/>
      <c r="G21" s="77"/>
      <c r="H21" s="77"/>
      <c r="I21" s="77"/>
      <c r="J21" s="78"/>
    </row>
    <row r="22" spans="1:10" ht="15.75" x14ac:dyDescent="0.25">
      <c r="A22" s="68" t="s">
        <v>28</v>
      </c>
      <c r="B22" s="69"/>
      <c r="C22" s="69"/>
      <c r="D22" s="69"/>
      <c r="E22" s="69"/>
      <c r="F22" s="69"/>
      <c r="G22" s="69"/>
      <c r="H22" s="69"/>
      <c r="I22" s="69"/>
      <c r="J22" s="70"/>
    </row>
    <row r="23" spans="1:10" ht="15.75" x14ac:dyDescent="0.25">
      <c r="A23" s="71" t="s">
        <v>29</v>
      </c>
      <c r="B23" s="72"/>
      <c r="C23" s="72"/>
      <c r="D23" s="72"/>
      <c r="E23" s="72"/>
      <c r="F23" s="72"/>
      <c r="G23" s="72"/>
      <c r="H23" s="72"/>
      <c r="I23" s="72"/>
      <c r="J23" s="73"/>
    </row>
    <row r="24" spans="1:10" ht="15" customHeight="1" x14ac:dyDescent="0.25">
      <c r="A24" s="90" t="s">
        <v>30</v>
      </c>
      <c r="B24" s="91"/>
      <c r="C24" s="92" t="s">
        <v>31</v>
      </c>
      <c r="D24" s="93"/>
      <c r="E24" s="93"/>
      <c r="F24" s="93" t="s">
        <v>32</v>
      </c>
      <c r="G24" s="93"/>
      <c r="H24" s="91"/>
      <c r="I24" s="92" t="s">
        <v>33</v>
      </c>
      <c r="J24" s="94"/>
    </row>
    <row r="25" spans="1:10" x14ac:dyDescent="0.25">
      <c r="A25" s="83">
        <v>28207124</v>
      </c>
      <c r="B25" s="84"/>
      <c r="C25" s="85">
        <v>26386579</v>
      </c>
      <c r="D25" s="86"/>
      <c r="E25" s="87"/>
      <c r="F25" s="85">
        <v>26195195.780000001</v>
      </c>
      <c r="G25" s="86"/>
      <c r="H25" s="87"/>
      <c r="I25" s="122">
        <f>+F25/C25</f>
        <v>0.9927469483634086</v>
      </c>
      <c r="J25" s="123"/>
    </row>
    <row r="26" spans="1:10" ht="15.75" x14ac:dyDescent="0.25">
      <c r="A26" s="71" t="s">
        <v>34</v>
      </c>
      <c r="B26" s="72"/>
      <c r="C26" s="72"/>
      <c r="D26" s="72"/>
      <c r="E26" s="72"/>
      <c r="F26" s="72"/>
      <c r="G26" s="72"/>
      <c r="H26" s="72"/>
      <c r="I26" s="72"/>
      <c r="J26" s="73"/>
    </row>
    <row r="27" spans="1:10" x14ac:dyDescent="0.25">
      <c r="A27" s="4"/>
      <c r="B27"/>
      <c r="C27" s="74" t="s">
        <v>35</v>
      </c>
      <c r="D27" s="75"/>
      <c r="E27" s="74" t="s">
        <v>36</v>
      </c>
      <c r="F27" s="75"/>
      <c r="G27" s="74" t="s">
        <v>37</v>
      </c>
      <c r="H27" s="74"/>
      <c r="I27" s="74" t="s">
        <v>38</v>
      </c>
      <c r="J27" s="76"/>
    </row>
    <row r="28" spans="1:10" ht="38.25" x14ac:dyDescent="0.25">
      <c r="A28" s="9" t="s">
        <v>39</v>
      </c>
      <c r="B28" s="10" t="s">
        <v>40</v>
      </c>
      <c r="C28" s="10" t="s">
        <v>41</v>
      </c>
      <c r="D28" s="10" t="s">
        <v>42</v>
      </c>
      <c r="E28" s="10" t="s">
        <v>43</v>
      </c>
      <c r="F28" s="10" t="s">
        <v>44</v>
      </c>
      <c r="G28" s="10" t="s">
        <v>45</v>
      </c>
      <c r="H28" s="10" t="s">
        <v>46</v>
      </c>
      <c r="I28" s="10" t="s">
        <v>47</v>
      </c>
      <c r="J28" s="11" t="s">
        <v>48</v>
      </c>
    </row>
    <row r="29" spans="1:10" ht="72" x14ac:dyDescent="0.25">
      <c r="A29" s="32" t="s">
        <v>80</v>
      </c>
      <c r="B29" s="33" t="s">
        <v>81</v>
      </c>
      <c r="C29" s="12">
        <v>4</v>
      </c>
      <c r="D29" s="34">
        <v>135585153</v>
      </c>
      <c r="E29" s="12">
        <v>1</v>
      </c>
      <c r="F29" s="34">
        <v>9048452</v>
      </c>
      <c r="G29" s="14">
        <v>0</v>
      </c>
      <c r="H29" s="44">
        <v>12578104.32</v>
      </c>
      <c r="I29" s="15">
        <f>+Tabla13[[#This Row],[Física 
(E)]]/Tabla13[[#This Row],[Física
(C)]]</f>
        <v>0</v>
      </c>
      <c r="J29" s="16">
        <f>+Tabla13[[#This Row],[Financiera 
 (F)]]/Tabla13[[#This Row],[Financiera
(D)]]</f>
        <v>1.3900835546234871</v>
      </c>
    </row>
    <row r="30" spans="1:10" ht="15.75" x14ac:dyDescent="0.25">
      <c r="A30" s="68" t="s">
        <v>50</v>
      </c>
      <c r="B30" s="69"/>
      <c r="C30" s="69"/>
      <c r="D30" s="69"/>
      <c r="E30" s="69"/>
      <c r="F30" s="69"/>
      <c r="G30" s="69"/>
      <c r="H30" s="69"/>
      <c r="I30" s="69"/>
      <c r="J30" s="70"/>
    </row>
    <row r="31" spans="1:10" ht="15.75" x14ac:dyDescent="0.25">
      <c r="A31" s="71" t="s">
        <v>51</v>
      </c>
      <c r="B31" s="72"/>
      <c r="C31" s="72"/>
      <c r="D31" s="72"/>
      <c r="E31" s="72"/>
      <c r="F31" s="72"/>
      <c r="G31" s="72"/>
      <c r="H31" s="72"/>
      <c r="I31" s="72"/>
      <c r="J31" s="73"/>
    </row>
    <row r="32" spans="1:10" ht="28.5" customHeight="1" x14ac:dyDescent="0.25">
      <c r="A32" s="22" t="s">
        <v>52</v>
      </c>
      <c r="B32" s="79" t="s">
        <v>107</v>
      </c>
      <c r="C32" s="79"/>
      <c r="D32" s="79"/>
      <c r="E32" s="79"/>
      <c r="F32" s="79"/>
      <c r="G32" s="79"/>
      <c r="H32" s="79"/>
      <c r="I32" s="79"/>
      <c r="J32" s="80"/>
    </row>
    <row r="33" spans="1:10" ht="35.1" customHeight="1" x14ac:dyDescent="0.25">
      <c r="A33" s="22" t="s">
        <v>53</v>
      </c>
      <c r="B33" s="77" t="s">
        <v>82</v>
      </c>
      <c r="C33" s="77"/>
      <c r="D33" s="77"/>
      <c r="E33" s="77"/>
      <c r="F33" s="77"/>
      <c r="G33" s="77"/>
      <c r="H33" s="77"/>
      <c r="I33" s="77"/>
      <c r="J33" s="78"/>
    </row>
    <row r="34" spans="1:10" ht="35.1" customHeight="1" x14ac:dyDescent="0.25">
      <c r="A34" s="22" t="s">
        <v>54</v>
      </c>
      <c r="B34" s="81"/>
      <c r="C34" s="81"/>
      <c r="D34" s="81"/>
      <c r="E34" s="81"/>
      <c r="F34" s="81"/>
      <c r="G34" s="81"/>
      <c r="H34" s="81"/>
      <c r="I34" s="81"/>
      <c r="J34" s="82"/>
    </row>
    <row r="35" spans="1:10" ht="82.5" customHeight="1" x14ac:dyDescent="0.25">
      <c r="A35" s="22" t="s">
        <v>55</v>
      </c>
      <c r="B35" s="131" t="s">
        <v>134</v>
      </c>
      <c r="C35" s="131"/>
      <c r="D35" s="131"/>
      <c r="E35" s="131"/>
      <c r="F35" s="131"/>
      <c r="G35" s="131"/>
      <c r="H35" s="131"/>
      <c r="I35" s="131"/>
      <c r="J35" s="132"/>
    </row>
    <row r="36" spans="1:10" ht="15.75" x14ac:dyDescent="0.25">
      <c r="A36" s="68" t="s">
        <v>56</v>
      </c>
      <c r="B36" s="69"/>
      <c r="C36" s="69"/>
      <c r="D36" s="69"/>
      <c r="E36" s="69"/>
      <c r="F36" s="69"/>
      <c r="G36" s="69"/>
      <c r="H36" s="69"/>
      <c r="I36" s="69"/>
      <c r="J36" s="70"/>
    </row>
    <row r="37" spans="1:10" ht="15.75" x14ac:dyDescent="0.25">
      <c r="A37" s="59" t="s">
        <v>57</v>
      </c>
      <c r="B37" s="60"/>
      <c r="C37" s="60"/>
      <c r="D37" s="60"/>
      <c r="E37" s="60"/>
      <c r="F37" s="60"/>
      <c r="G37" s="60"/>
      <c r="H37" s="60"/>
      <c r="I37" s="60"/>
      <c r="J37" s="61"/>
    </row>
    <row r="38" spans="1:10" ht="27.75" customHeight="1" x14ac:dyDescent="0.25">
      <c r="A38" s="62" t="s">
        <v>58</v>
      </c>
      <c r="B38" s="63"/>
      <c r="C38" s="63"/>
      <c r="D38" s="63"/>
      <c r="E38" s="63"/>
      <c r="F38" s="63"/>
      <c r="G38" s="63"/>
      <c r="H38" s="63"/>
      <c r="I38" s="63"/>
      <c r="J38" s="64"/>
    </row>
    <row r="39" spans="1:10" ht="27.75" customHeight="1" x14ac:dyDescent="0.25">
      <c r="A39" s="28"/>
      <c r="B39" s="28"/>
      <c r="C39" s="28"/>
      <c r="D39" s="28"/>
      <c r="E39" s="28"/>
      <c r="F39" s="28"/>
      <c r="G39" s="28"/>
      <c r="H39" s="28"/>
      <c r="I39" s="28"/>
      <c r="J39" s="28"/>
    </row>
    <row r="40" spans="1:10" ht="30.75" customHeight="1" x14ac:dyDescent="0.25">
      <c r="A40" s="65" t="s">
        <v>59</v>
      </c>
      <c r="B40" s="65"/>
      <c r="C40" s="65"/>
      <c r="D40" s="65"/>
      <c r="E40" s="65"/>
      <c r="F40" s="65"/>
      <c r="G40" s="65"/>
      <c r="H40" s="65"/>
      <c r="I40" s="65"/>
      <c r="J40" s="65"/>
    </row>
    <row r="42" spans="1:10" x14ac:dyDescent="0.25">
      <c r="A42" s="31" t="s">
        <v>60</v>
      </c>
      <c r="B42" s="51">
        <f>+A25</f>
        <v>28207124</v>
      </c>
      <c r="D42" s="41"/>
      <c r="E42" s="41"/>
      <c r="F42" s="41"/>
      <c r="H42" s="41"/>
      <c r="I42" s="41"/>
      <c r="J42" s="41"/>
    </row>
    <row r="43" spans="1:10" x14ac:dyDescent="0.25">
      <c r="A43" s="31" t="s">
        <v>61</v>
      </c>
      <c r="B43" s="51">
        <f>+C25</f>
        <v>26386579</v>
      </c>
      <c r="D43" s="66" t="s">
        <v>97</v>
      </c>
      <c r="E43" s="66"/>
      <c r="F43" s="66"/>
      <c r="H43" s="40"/>
      <c r="I43" s="40" t="s">
        <v>109</v>
      </c>
    </row>
    <row r="44" spans="1:10" x14ac:dyDescent="0.25">
      <c r="A44" s="31" t="s">
        <v>71</v>
      </c>
      <c r="B44" s="58">
        <f>+F25</f>
        <v>26195195.780000001</v>
      </c>
      <c r="D44" s="67" t="s">
        <v>98</v>
      </c>
      <c r="E44" s="67"/>
      <c r="F44" s="67"/>
      <c r="H44" s="39"/>
      <c r="I44" s="39" t="s">
        <v>108</v>
      </c>
    </row>
    <row r="45" spans="1:10" x14ac:dyDescent="0.25">
      <c r="B45" s="45"/>
    </row>
    <row r="46" spans="1:10" x14ac:dyDescent="0.25">
      <c r="B46" s="45"/>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100-000000000000}"/>
    <dataValidation allowBlank="1" showInputMessage="1" prompt="Nombre del capítulo" sqref="B8:J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2:J32" xr:uid="{00000000-0002-0000-0100-000003000000}"/>
    <dataValidation allowBlank="1" showInputMessage="1" showErrorMessage="1" prompt="1. Describir lo plasmado en el presupuesto_x000a_2. Describir lo alcanzado en términos financieros y de producción " sqref="B34:J34" xr:uid="{00000000-0002-0000-0100-000004000000}"/>
    <dataValidation allowBlank="1" showInputMessage="1" showErrorMessage="1" prompt="De existir desvío, explicar razones." sqref="B35:J35" xr:uid="{00000000-0002-0000-0100-000005000000}"/>
    <dataValidation allowBlank="1" showInputMessage="1" showErrorMessage="1" prompt="Oportunidades de mejora identificadas" sqref="A38:J39" xr:uid="{00000000-0002-0000-0100-000006000000}"/>
    <dataValidation allowBlank="1" showInputMessage="1" showErrorMessage="1" prompt="Presupuesto del programa" sqref="A25:C25 F25" xr:uid="{00000000-0002-0000-0100-000007000000}"/>
    <dataValidation allowBlank="1" showInputMessage="1" showErrorMessage="1" prompt="¿En qué consiste el programa?" sqref="B33:J33 B19:J19" xr:uid="{00000000-0002-0000-0100-000008000000}"/>
    <dataValidation allowBlank="1" showInputMessage="1" showErrorMessage="1" prompt="Nombre de cada producto" sqref="A28:A29" xr:uid="{00000000-0002-0000-0100-000009000000}"/>
    <dataValidation allowBlank="1" showInputMessage="1" showErrorMessage="1" prompt="Nombre del indicador" sqref="B28:B29" xr:uid="{00000000-0002-0000-0100-00000A000000}"/>
    <dataValidation allowBlank="1" showInputMessage="1" showErrorMessage="1" prompt="Meta anual del indicador" sqref="C28:C29 E28" xr:uid="{00000000-0002-0000-0100-00000B000000}"/>
    <dataValidation allowBlank="1" showInputMessage="1" showErrorMessage="1" prompt="Monto presupuestado para el producto" sqref="D28:D29 E29:F29 F28" xr:uid="{00000000-0002-0000-0100-00000C000000}"/>
    <dataValidation allowBlank="1" showInputMessage="1" showErrorMessage="1" prompt="Meta alcanzada en el trimestre" sqref="G28:G29" xr:uid="{00000000-0002-0000-0100-00000D000000}"/>
    <dataValidation allowBlank="1" showInputMessage="1" showErrorMessage="1" prompt="Monto ejecutado en el trimestre" sqref="H28" xr:uid="{00000000-0002-0000-0100-00000E000000}"/>
  </dataValidations>
  <printOptions horizontalCentered="1" verticalCentered="1"/>
  <pageMargins left="0.31496062992125984" right="0.31496062992125984" top="0.35433070866141736" bottom="0.35433070866141736" header="0.31496062992125984" footer="0.31496062992125984"/>
  <pageSetup scale="65" fitToWidth="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DA15286D889AC4BA8DFF941254C17BA" ma:contentTypeVersion="15" ma:contentTypeDescription="Crear nuevo documento." ma:contentTypeScope="" ma:versionID="74fc32a160a1714dad6e50b73ba4ceac">
  <xsd:schema xmlns:xsd="http://www.w3.org/2001/XMLSchema" xmlns:xs="http://www.w3.org/2001/XMLSchema" xmlns:p="http://schemas.microsoft.com/office/2006/metadata/properties" xmlns:ns2="bf8a5864-ae53-4519-852f-f515916cee90" xmlns:ns3="89d5efb4-4706-4038-8305-1cde477c0adf" targetNamespace="http://schemas.microsoft.com/office/2006/metadata/properties" ma:root="true" ma:fieldsID="c793c7a184e828a1f7e230b8b8f9e25a" ns2:_="" ns3:_="">
    <xsd:import namespace="bf8a5864-ae53-4519-852f-f515916cee90"/>
    <xsd:import namespace="89d5efb4-4706-4038-8305-1cde477c0a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a5864-ae53-4519-852f-f515916cee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82a5cec4-bee5-4a5b-83ec-4c28274c410c}" ma:internalName="TaxCatchAll" ma:showField="CatchAllData" ma:web="bf8a5864-ae53-4519-852f-f515916cee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d5efb4-4706-4038-8305-1cde477c0a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823bbae-0475-4f77-a65a-b521ad4efa3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d5efb4-4706-4038-8305-1cde477c0adf">
      <Terms xmlns="http://schemas.microsoft.com/office/infopath/2007/PartnerControls"/>
    </lcf76f155ced4ddcb4097134ff3c332f>
    <TaxCatchAll xmlns="bf8a5864-ae53-4519-852f-f515916cee90" xsi:nil="true"/>
  </documentManagement>
</p:properties>
</file>

<file path=customXml/itemProps1.xml><?xml version="1.0" encoding="utf-8"?>
<ds:datastoreItem xmlns:ds="http://schemas.openxmlformats.org/officeDocument/2006/customXml" ds:itemID="{4E52D0D1-2150-4896-A7F5-3B2877E16462}"/>
</file>

<file path=customXml/itemProps2.xml><?xml version="1.0" encoding="utf-8"?>
<ds:datastoreItem xmlns:ds="http://schemas.openxmlformats.org/officeDocument/2006/customXml" ds:itemID="{55AE24C0-EAC3-4761-A39B-500D8DEEEE9C}">
  <ds:schemaRefs>
    <ds:schemaRef ds:uri="http://schemas.microsoft.com/sharepoint/v3/contenttype/forms"/>
  </ds:schemaRefs>
</ds:datastoreItem>
</file>

<file path=customXml/itemProps3.xml><?xml version="1.0" encoding="utf-8"?>
<ds:datastoreItem xmlns:ds="http://schemas.openxmlformats.org/officeDocument/2006/customXml" ds:itemID="{AF61B1E0-2EDF-4049-9F48-0206C44F3965}">
  <ds:schemaRefs>
    <ds:schemaRef ds:uri="http://schemas.microsoft.com/office/2006/metadata/properties"/>
    <ds:schemaRef ds:uri="http://schemas.microsoft.com/office/infopath/2007/PartnerControls"/>
    <ds:schemaRef ds:uri="23875432-060c-4a96-bc33-cbf9aa818b47"/>
    <ds:schemaRef ds:uri="2ea96bed-ecf9-4008-9cf6-cb17032fa9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6816</vt:lpstr>
      <vt:lpstr>6817</vt:lpstr>
      <vt:lpstr>6819</vt:lpstr>
      <vt:lpstr>7706</vt:lpstr>
      <vt:lpstr>7707</vt:lpstr>
      <vt:lpstr>7708</vt:lpstr>
      <vt:lpstr>7709</vt:lpstr>
      <vt:lpstr>'6816'!Área_de_impresión</vt:lpstr>
      <vt:lpstr>'6819'!Área_de_impresión</vt:lpstr>
      <vt:lpstr>'7706'!Área_de_impresión</vt:lpstr>
      <vt:lpstr>'7708'!Área_de_impresión</vt:lpstr>
      <vt:lpstr>'7709'!Área_de_impresión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Marlene María Bonifacio</cp:lastModifiedBy>
  <cp:revision/>
  <cp:lastPrinted>2025-01-17T19:32:44Z</cp:lastPrinted>
  <dcterms:created xsi:type="dcterms:W3CDTF">2021-03-22T15:50:10Z</dcterms:created>
  <dcterms:modified xsi:type="dcterms:W3CDTF">2025-01-17T23:05:56Z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0x010100ADA15286D889AC4BA8DFF941254C17BA</vt:lpwstr>
  </property>
  <property fmtid="{D5CDD505-2E9C-101B-9397-08002B2CF9AE}" pid="3" name="MediaServiceImageTags">
    <vt:lpwstr/>
  </property>
</Properties>
</file>