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arlin.chalas\Downloads\"/>
    </mc:Choice>
  </mc:AlternateContent>
  <xr:revisionPtr revIDLastSave="0" documentId="13_ncr:1_{9A7634A5-476B-4DD1-A86B-C00013C31BE5}" xr6:coauthVersionLast="47" xr6:coauthVersionMax="47" xr10:uidLastSave="{00000000-0000-0000-0000-000000000000}"/>
  <bookViews>
    <workbookView xWindow="-120" yWindow="-120" windowWidth="29040" windowHeight="15720" activeTab="5" xr2:uid="{00000000-000D-0000-FFFF-FFFF00000000}"/>
  </bookViews>
  <sheets>
    <sheet name="6816" sheetId="3" r:id="rId1"/>
    <sheet name="6817" sheetId="4" r:id="rId2"/>
    <sheet name="6819" sheetId="9" r:id="rId3"/>
    <sheet name="7706" sheetId="1" r:id="rId4"/>
    <sheet name="7707" sheetId="5" r:id="rId5"/>
    <sheet name="7708" sheetId="6" r:id="rId6"/>
    <sheet name="7709" sheetId="2" r:id="rId7"/>
  </sheets>
  <externalReferences>
    <externalReference r:id="rId8"/>
  </externalReferences>
  <definedNames>
    <definedName name="_xlnm.Print_Area" localSheetId="0">'6816'!$A$1:$J$45</definedName>
    <definedName name="_xlnm.Print_Area" localSheetId="1">'6817'!$A$1:$J$47</definedName>
    <definedName name="_xlnm.Print_Area" localSheetId="2">'6819'!$A$1:$J$44</definedName>
    <definedName name="_xlnm.Print_Area" localSheetId="3">'7706'!$A$1:$J$44</definedName>
    <definedName name="_xlnm.Print_Area" localSheetId="4">'7707'!$A$1:$J$45</definedName>
    <definedName name="_xlnm.Print_Area" localSheetId="5">'7708'!$A$1:$J$45</definedName>
    <definedName name="_xlnm.Print_Area" localSheetId="6">'7709'!$A$1:$J$45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2" l="1"/>
  <c r="J29" i="1" l="1"/>
  <c r="I25" i="3"/>
  <c r="B43" i="3"/>
  <c r="B42" i="3"/>
  <c r="B44" i="2"/>
  <c r="B43" i="2"/>
  <c r="I25" i="2" l="1"/>
  <c r="B45" i="6"/>
  <c r="B44" i="6"/>
  <c r="B44" i="5" l="1"/>
  <c r="B43" i="5"/>
  <c r="J29" i="4" l="1"/>
  <c r="J29" i="3"/>
  <c r="B44" i="9" l="1"/>
  <c r="I25" i="9"/>
  <c r="B43" i="9"/>
  <c r="B44" i="3" l="1"/>
  <c r="B42" i="5"/>
  <c r="I25" i="5" l="1"/>
  <c r="I25" i="4"/>
  <c r="I25" i="6"/>
  <c r="I25" i="1"/>
  <c r="B42" i="9" l="1"/>
  <c r="B44" i="4"/>
  <c r="B43" i="4"/>
  <c r="B42" i="4"/>
  <c r="B42" i="2"/>
  <c r="B43" i="6"/>
  <c r="B43" i="1"/>
  <c r="B42" i="1"/>
  <c r="I29" i="5" l="1"/>
  <c r="I29" i="9"/>
  <c r="I29" i="1"/>
  <c r="J29" i="5"/>
  <c r="J29" i="2"/>
  <c r="J29" i="9" l="1"/>
  <c r="C16" i="9"/>
  <c r="C15" i="9"/>
  <c r="C14" i="9"/>
  <c r="J29" i="6" l="1"/>
  <c r="I29" i="6"/>
  <c r="I29" i="4"/>
  <c r="I29" i="3"/>
  <c r="C15" i="6" l="1"/>
  <c r="C16" i="6" l="1"/>
  <c r="C14" i="6"/>
  <c r="C15" i="5" l="1"/>
  <c r="C14" i="5"/>
  <c r="C16" i="4" l="1"/>
  <c r="C15" i="4"/>
  <c r="C14" i="4"/>
  <c r="C16" i="3" l="1"/>
  <c r="C15" i="3"/>
  <c r="C14" i="3"/>
  <c r="C15" i="2" l="1"/>
  <c r="C14" i="2"/>
  <c r="C16" i="1" l="1"/>
  <c r="C15" i="1"/>
  <c r="C14" i="1"/>
</calcChain>
</file>

<file path=xl/sharedStrings.xml><?xml version="1.0" encoding="utf-8"?>
<sst xmlns="http://schemas.openxmlformats.org/spreadsheetml/2006/main" count="535" uniqueCount="141">
  <si>
    <t>Informe de Evaluación Trimestral de las Metas Físicas-Financieras</t>
  </si>
  <si>
    <t>Código</t>
  </si>
  <si>
    <t>Documento Relacionado</t>
  </si>
  <si>
    <t>Fecha Versión</t>
  </si>
  <si>
    <t>Versión</t>
  </si>
  <si>
    <t>DEC-FOR013</t>
  </si>
  <si>
    <t>I -Información Institucional</t>
  </si>
  <si>
    <t>I.I - Completar los datos requeridos sobre la institución</t>
  </si>
  <si>
    <t>Capítulo</t>
  </si>
  <si>
    <t>0222-MINISTERIO DE ENERGIA Y MINAS</t>
  </si>
  <si>
    <t>Subcapítulo</t>
  </si>
  <si>
    <t>01-MINISTERIO DE ENERGIA Y MINAS</t>
  </si>
  <si>
    <t>Unidad Ejecutora</t>
  </si>
  <si>
    <t>0001-MINISTERIO DE ENERGIA Y MINAS</t>
  </si>
  <si>
    <t>Misión</t>
  </si>
  <si>
    <t>Formular y administrar políticas para el aprovechamiento integral de los recursos energéticos y mineros de la Republica 
Dominicana, bajo criterios de transparencia y sostenibilidad ambiental.</t>
  </si>
  <si>
    <t>Visión</t>
  </si>
  <si>
    <t>Ser una entidad de excelencia en la formulación y ejecución eficiente, responsable y transparente de políticas de desarrollo, para el 
integral y gestión sostenible de los recursos energéticos y mineros, en beneficios de las presentes y futuras generaciones de 
Dominicanos.</t>
  </si>
  <si>
    <t>II. Contribución a la Estrategia Nacional de Desarrollo</t>
  </si>
  <si>
    <t>Eje estratégico:</t>
  </si>
  <si>
    <t>Objetivo general:</t>
  </si>
  <si>
    <t>3.5</t>
  </si>
  <si>
    <t>Objetivo(s) específico(s):</t>
  </si>
  <si>
    <t>3.5.6</t>
  </si>
  <si>
    <t>III. Información del Programa</t>
  </si>
  <si>
    <t>Nombre:</t>
  </si>
  <si>
    <t xml:space="preserve">Regulación, fiscalización  y desarrollo de la minería metálica , no metálica y MAPE. </t>
  </si>
  <si>
    <t>Descripción:</t>
  </si>
  <si>
    <t xml:space="preserve">Personas físicas y/o jurídicas reciben fiscalizaciones a las concesiones de exploración y explotación minera. </t>
  </si>
  <si>
    <r>
      <t>Beneficiarios:</t>
    </r>
    <r>
      <rPr>
        <sz val="12"/>
        <color rgb="FF000000"/>
        <rFont val="Century Gothic"/>
        <family val="2"/>
      </rPr>
      <t xml:space="preserve"> </t>
    </r>
  </si>
  <si>
    <t>Personas físicas y jurídicas</t>
  </si>
  <si>
    <t>Resultado Asociado:</t>
  </si>
  <si>
    <t xml:space="preserve">Este programa esta vinculado al ODS 15: "Vida de ecosistemas terrestre", ya que incentiva a una consciencia creciente entre las empresas de que deben actuar rápido, para demostrar que han incorporado la sostenibilidad como un modelo de negocio para evitar perder oportunidades comerciales y financieras.  </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</si>
  <si>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</si>
  <si>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</si>
  <si>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</si>
  <si>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</si>
  <si>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</si>
  <si>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</si>
  <si>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</si>
  <si>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</si>
  <si>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</si>
  <si>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</si>
  <si>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</si>
  <si>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</si>
  <si>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</si>
  <si>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</si>
  <si>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</si>
  <si>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</si>
  <si>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</si>
  <si>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</si>
  <si>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</si>
  <si>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</si>
  <si>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</si>
  <si>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6816/002.- Personas Físicas y jurídicas reciben auditorias de las investigaciones, exploraciones y fiscalizaciones mineras</t>
  </si>
  <si>
    <t xml:space="preserve">Número de auditorías realizadas </t>
  </si>
  <si>
    <t>V. Análisis de los Logros y Desviaciones</t>
  </si>
  <si>
    <t>V.I - Información de Logros y Desviaciones por Producto</t>
  </si>
  <si>
    <t xml:space="preserve">Producto: </t>
  </si>
  <si>
    <t>6816/002.- Personas Físicas y jurídicas reciben fiscalizaciones de concesiones de exploraciones y explotaciones mineras.</t>
  </si>
  <si>
    <t xml:space="preserve">Descripción del producto: </t>
  </si>
  <si>
    <t>Personas físicas y/o jurídicas reciben auditorias de las investigaciones, exploraciones y fiscalizaciones mineras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</si>
  <si>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</si>
  <si>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</si>
  <si>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</si>
  <si>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</si>
  <si>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</si>
  <si>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</si>
  <si>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Presupuesto aprobado  :</t>
  </si>
  <si>
    <t>Presupuesto modificado :</t>
  </si>
  <si>
    <t>Carolina Hernández</t>
  </si>
  <si>
    <t>Gloria Contreras</t>
  </si>
  <si>
    <t>Total devengado :</t>
  </si>
  <si>
    <t>Directora de Planificación y Desarrollo</t>
  </si>
  <si>
    <t>Directora Financiera.</t>
  </si>
  <si>
    <t>I -Información Instituciónal</t>
  </si>
  <si>
    <t>Formular y administrar politicas para el aprovechamiento integral de los recursos energeticos y mineros de la Republica 
Dominicana, bajo criterios de transparencia y sostenibilidad ambiental.</t>
  </si>
  <si>
    <t>Regulacion y desarrollo energético.</t>
  </si>
  <si>
    <t>Esta actividad consiste en inspecionar las ejecutorias de los planes de mantenimiento realizados a las infraestruturas energéticas.</t>
  </si>
  <si>
    <t>Personas fisicas y jurídicas</t>
  </si>
  <si>
    <t xml:space="preserve">Este programa esta vinculado al ODS 7, "Energia asequible y no contaminante" el cual garantiza el acceso a: energía, segura, sostenible y moderna, y a prestar atención a otras fuentes energéticas seguras y limpias. </t>
  </si>
  <si>
    <t>6817.- Empresas Públicas y privadas reciben fiscalizaciones de las infraestructuras energéticas</t>
  </si>
  <si>
    <t>Número de fiscalizaciones realizadas.</t>
  </si>
  <si>
    <t>6817.- Empresas públicas y privadas reciben fiscalizaciones de las infraestructuras energéticas.</t>
  </si>
  <si>
    <t>Se realizaran las fiscalizaciones a las infraestructuras  para validar el cumplimiento de las mismas.</t>
  </si>
  <si>
    <t>Regulación y desarrollo energético.</t>
  </si>
  <si>
    <t>Educar sobre las diferentes formas de generación de energía a partir de fuentes renovables, en cumplimiento con las metas de eficiencia y ahorro energético.</t>
  </si>
  <si>
    <t xml:space="preserve">Este programa esta vinculado al ODS 7, "Energía asequible y no contaminante", el cual garantiza el acceso a: energía segura, sostenible y moderna, y a prestar atención a fuentes energéticas seguras y limpias, así como su promoción. </t>
  </si>
  <si>
    <t>6819.- Personas Físicas y jurídicas  reciben formación para el uso, desarrollo y ahorro de la energía.</t>
  </si>
  <si>
    <t>Cantidad de actividades educativas de sensibilización sobre las diferentes formas de generación de energía a partir de fuentes renovables</t>
  </si>
  <si>
    <t xml:space="preserve">Educar sobre las diferentes formas de generación de energía a partir de fuentes renovables, en cumplimiento con las metas de eficiencia y ahorro energético, usando como ejemplo las distintas estaciones temáticas del Parque Temático de Energía Renovable de la ciudad Juan Bosch.  </t>
  </si>
  <si>
    <t>Formular y administrar políticas para el aprovechamiento integral de los recursos energéticos y mineros de la República 
Dominicana, bajo criterios de transparencia y sostenibilidad ambiental.</t>
  </si>
  <si>
    <t>Regulación, fiscalización y desarrollo de la minería metálica, no metálica y MAPE.</t>
  </si>
  <si>
    <t>Personas físicas y jurídicas reciben resoluciones de otorgamiento de concesiones mineras.</t>
  </si>
  <si>
    <r>
      <rPr>
        <sz val="11"/>
        <rFont val="Calibri"/>
        <family val="2"/>
        <scheme val="minor"/>
      </rPr>
      <t>Este programa esta vinculado al OD</t>
    </r>
    <r>
      <rPr>
        <i/>
        <sz val="11"/>
        <rFont val="Calibri"/>
        <family val="2"/>
        <scheme val="minor"/>
      </rPr>
      <t>S 8 "Trabajo Decente y crecimiento económico",</t>
    </r>
    <r>
      <rPr>
        <sz val="11"/>
        <rFont val="Calibri"/>
        <family val="2"/>
        <scheme val="minor"/>
      </rPr>
      <t xml:space="preserve"> y alineado al Objetivo Especifico 3.5.6. de la END correspondiente a </t>
    </r>
    <r>
      <rPr>
        <i/>
        <sz val="11"/>
        <rFont val="Calibri"/>
        <family val="2"/>
        <scheme val="minor"/>
      </rPr>
      <t>" Consolidar un entorno adecuado que incentive la inversión para el desarrollo sostenible del sector minero"</t>
    </r>
  </si>
  <si>
    <t>7706-Personas físicas y jurídicas reciben autorizaciones para operaciones mineras según Ley 46-71.</t>
  </si>
  <si>
    <t>Cantidad de Resoluciones aprobadas.</t>
  </si>
  <si>
    <t>7706-Personas físicas y jurídicas reciben autorizaciones para operaciones mineras según ley 46-71.</t>
  </si>
  <si>
    <t>Devengado ejecutado :</t>
  </si>
  <si>
    <t xml:space="preserve">3.2.1. </t>
  </si>
  <si>
    <t>Asegurar un suministro confiable de electricidad, a precios competitivos y en condiciones de sostenibilidad financiera y ambiental.</t>
  </si>
  <si>
    <t>Regulación y desarrollo energético</t>
  </si>
  <si>
    <t xml:space="preserve">Sensibilizar el uso racional de la energía en instituciones públicas y privadas. </t>
  </si>
  <si>
    <r>
      <rPr>
        <sz val="11"/>
        <color theme="1"/>
        <rFont val="Calibri"/>
        <family val="2"/>
        <scheme val="minor"/>
      </rPr>
      <t>Este programa esta vinculado al ODS 7, "</t>
    </r>
    <r>
      <rPr>
        <i/>
        <sz val="11"/>
        <color theme="1"/>
        <rFont val="Calibri"/>
        <family val="2"/>
        <scheme val="minor"/>
      </rPr>
      <t>Energía asequible y no contaminante", e</t>
    </r>
    <r>
      <rPr>
        <sz val="11"/>
        <color theme="1"/>
        <rFont val="Calibri"/>
        <family val="2"/>
        <scheme val="minor"/>
      </rPr>
      <t>l cual garantiza el acceso a: energía segura, sostenible y moderna, y a prestar atención a otras fuentes energéticas seguras y limpias</t>
    </r>
    <r>
      <rPr>
        <i/>
        <sz val="11"/>
        <color theme="1"/>
        <rFont val="Calibri"/>
        <family val="2"/>
        <scheme val="minor"/>
      </rPr>
      <t xml:space="preserve">, </t>
    </r>
    <r>
      <rPr>
        <sz val="11"/>
        <color theme="1"/>
        <rFont val="Calibri"/>
        <family val="2"/>
        <scheme val="minor"/>
      </rPr>
      <t xml:space="preserve">y al objetivo especifico de la END 3.2.1. que </t>
    </r>
    <r>
      <rPr>
        <i/>
        <sz val="11"/>
        <color theme="1"/>
        <rFont val="Calibri"/>
        <family val="2"/>
        <scheme val="minor"/>
      </rPr>
      <t xml:space="preserve">" Asegurar un suministro confiable de electricidad, a precios competitivos y en condiciones de sostenibilidad financiera y ambiental" </t>
    </r>
  </si>
  <si>
    <t>7707.-Comunidades rurales y urbanas reciben acciones para el desarrollo energético.</t>
  </si>
  <si>
    <t>Número de zonas intervenidas y desarrolladas.</t>
  </si>
  <si>
    <t>7707.- Comunidades rurales y urbanas reciben acciones para el desarrollo energético.</t>
  </si>
  <si>
    <t xml:space="preserve">Electrificar a comunidades rurales y urbanas sin acceso a electricidad. </t>
  </si>
  <si>
    <t xml:space="preserve">Logros alcanzados: </t>
  </si>
  <si>
    <t>3.3.4</t>
  </si>
  <si>
    <t>Supervisar las instalaciones que utilicen fuentes radiactivas o equipos generadores de radiación.</t>
  </si>
  <si>
    <r>
      <rPr>
        <sz val="11"/>
        <rFont val="Calibri"/>
        <family val="2"/>
        <scheme val="minor"/>
      </rPr>
      <t xml:space="preserve">Este programa esta vinculado al ODS 7, </t>
    </r>
    <r>
      <rPr>
        <i/>
        <sz val="11"/>
        <rFont val="Calibri"/>
        <family val="2"/>
        <scheme val="minor"/>
      </rPr>
      <t>"Energía asequible y no contaminante",</t>
    </r>
    <r>
      <rPr>
        <sz val="11"/>
        <rFont val="Calibri"/>
        <family val="2"/>
        <scheme val="minor"/>
      </rPr>
      <t xml:space="preserve"> el cual garantiza el acceso a: energía segura, sostenible y moderna, y a prestar atención a fuentes energéticas seguras y limpias, así como su promoción, y a la línea de acción 3.3.4.3. de la END correspondiente a </t>
    </r>
    <r>
      <rPr>
        <i/>
        <sz val="11"/>
        <rFont val="Calibri"/>
        <family val="2"/>
        <scheme val="minor"/>
      </rPr>
      <t>" Fomentar el desarrollo de las aplicaciones de la energía nuclear, en los campos de medicina, industria, medio ambiente.</t>
    </r>
  </si>
  <si>
    <t>7708-0002. Instituciones reciben regulación y desarrollo de la energía renovable, no renovable y nuclear.</t>
  </si>
  <si>
    <t>Instituciones supervisadas que utilicen radiación ionizante</t>
  </si>
  <si>
    <t>3.2.2</t>
  </si>
  <si>
    <t>Desarrollar una estrategia integrada de exploración petrolera de corto, mediano y largo plazos, coherente y sostenida, que permita determinar la factibilidad de la explotación, incluyendo la plataforma marina y asegurando la sostenibilidad ambiental.</t>
  </si>
  <si>
    <t>Regulación y desarrollo de hidrocarburos</t>
  </si>
  <si>
    <t>Mejorar y actualizar la regulación en materia de exploración petrolera.</t>
  </si>
  <si>
    <r>
      <t>Este programa esta vinculado a la Línea de Acción 3.2.2.1 de la END 2030: "</t>
    </r>
    <r>
      <rPr>
        <sz val="11"/>
        <color theme="1"/>
        <rFont val="Calibri"/>
        <family val="2"/>
        <scheme val="minor"/>
      </rPr>
      <t>Desarrollar una estrategia integrada de exploración petrolera de corto, mediano y largo plazo, coherente y sostenible, que permita determinar la factibilidad de la explotación, incluyendo la plataforma marina y asegurando la sostenibilidad ambiental",</t>
    </r>
    <r>
      <rPr>
        <i/>
        <sz val="11"/>
        <color theme="1"/>
        <rFont val="Calibri"/>
        <family val="2"/>
        <scheme val="minor"/>
      </rPr>
      <t xml:space="preserve"> y además al ODS 7, "Energía asequible y no contaminante" el cual garantiza el acceso a: energía, segura, sostenible y moderna, y a prestar atención a otras fuentes energéticas seguras y limpias. </t>
    </r>
  </si>
  <si>
    <t>7709-. Adquisición de nuevos datos de líneas sísmicas 2D de alta definición (5,000 kms.) en cuencas costa afuera en el sur y el norte del país.</t>
  </si>
  <si>
    <t xml:space="preserve">Reporte de datos de líneas sísmicas adquiridas. </t>
  </si>
  <si>
    <t>7709  Estado Dominicano recibe nueva data sísmica para incrementar el potencial hidrocarburifero en el país</t>
  </si>
  <si>
    <t xml:space="preserve">Incrementar la información la información de las cuencas sedimentarias con potencial de explotación de hidrocarburos. </t>
  </si>
  <si>
    <t>En el trimestre enero-marzo T1 no se tiene contemplado ninguna programacion de entregar por lo que no tuvo ninguna ejecucion de cumplimiento</t>
  </si>
  <si>
    <t>En el trimestre enero-marzo se realizaron 12 charlas de sensibilizacion sobre las diferente formas de generacion de energia a partir de fuentes renovable. Impactando un total de 278 personas</t>
  </si>
  <si>
    <t xml:space="preserve"> Programacion Anual</t>
  </si>
  <si>
    <t xml:space="preserve">  Programacion Anual</t>
  </si>
  <si>
    <t>Para el primer trimestre del 2025 se tenía programado la conclusión de 9 proyectos de los cuales 4 fueron ejecutados en su totalidad, Los demás 5 continúan los trabajos debido a distintas situaciones presentadas durante la ejecución.</t>
  </si>
  <si>
    <t xml:space="preserve">En el trimestre enero-marzo se realizaron 17 actas de fiscalizacion minera a solicitud de la demanda. </t>
  </si>
  <si>
    <t>Este producto tenía programada la adquisición de equipos tecnológicos para el levantamiento de las informaciones de campo en el proceso de fiscalización. La desviación financiera se debe a que dicha adquisición fue reprogramada para ser consolidada en un proceso de licitación pública de equipos informaticos y evitar asi fraccionamiento en los procesos de compras.</t>
  </si>
  <si>
    <t>Evidencia 1: requerimiento de adquisicion de equipos</t>
  </si>
  <si>
    <t>Evidencia 2: correo de tecnología o compras indicando que se realizara un proceso grande (licitación pública)</t>
  </si>
  <si>
    <t xml:space="preserve">Durante el trimestre enero-marzo se recibieron 6 solicitudes de las cuales 1 proceso fue finalizado y los 5 restante quedan pendientes de su aprobación para los próximos trimestre. </t>
  </si>
  <si>
    <t>La desviación financiera de 9% se debió a que quedaron pendiente de pago servicios jurídicos relacionados con la notarización de la documentación emitida en la ejecución física de este 1er trimestre.</t>
  </si>
  <si>
    <t>En el trimestre enero-marzo se realizaron 10 visitas de inspeccion a las infraestructuras energeticas</t>
  </si>
  <si>
    <t xml:space="preserve">El registro de contratos en la Contraloría y la homologación de materiales con las EDE tomaron más tiempo del esperado. Por ello, fue necesario registrar adendas con los cambios de materiales, de acuerdo con las normativas vigentes, y asegurar la disponibilidad oportuna de todos los materiales adquiridos. </t>
  </si>
  <si>
    <t xml:space="preserve">La programación financiera no fue ejecutada debido a que se unificaron esfuerzos para eficientizar el gasto, llevando a cabo la ejecución de este producto junto a la Comisión Nacional de Energía, la cual cubrió los gastos asociados con dicha ejecución. </t>
  </si>
  <si>
    <t xml:space="preserve"> Programación Anual</t>
  </si>
  <si>
    <t>Se realizó un proceso de compras para adquisición de servicios de dosimetría, sin embargo, dicho proceso fue declarado desierto. Adjunto acta de declaratoria desierto proceso no.MEM-DAF-CD-2025-0002. Adicional a esto, indicamos que la ejecución física fue posible gracias a que fue realizada junto a la misión sel Servicio de Evaluación de la Protección Radiológica Ocupacional (ORPAS), quienes son parte del Organismo Internacional de Energía Atómica (OIEA)</t>
  </si>
  <si>
    <t>En el trimestre enero-marzo 2025, se logro supervisar 1 instalación que utilizan fuentes radiactivas o equipos generadores de radiación, donde se les realizara las recomendaciones de lugar</t>
  </si>
  <si>
    <t>Los viáticos ejecutados para este producto fueron imputados en el prog. 01 mediante fondo de anticipo financiero. Estamos modificando el proceso de pago de viaticos para lograr la correcta imputación según el producto que corresponda. Para los fines, ya logramos incluir en la resolución de anticipo financiero 117-2025, todas las programáticas correspondientes, adjunto evidencias.
Adicionalmente, fue reprogramada la adquisición de insumos de seguridad y equipos para geólogos, a ser utilizados en los procesos de auditorias.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</si>
</sst>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scheme val="minor"/>
    </font>
    <font>
      <b/>
      <sz val="11"/>
      <color theme="1"/>
      <name val="Calibri"/>
      <family val="2"/>
    </font>
    <font>
      <i/>
      <sz val="11"/>
      <name val="Calibri"/>
      <family val="2"/>
      <scheme val="minor"/>
    </font>
    <font>
      <i/>
      <sz val="11"/>
      <color rgb="FFFF0000"/>
      <name val="Calibri"/>
      <family val="2"/>
      <scheme val="minor"/>
    </font>
    <font>
      <sz val="11"/>
      <name val="Calibri"/>
      <family val="2"/>
      <scheme val="minor"/>
    </font>
    <font>
      <i/>
      <sz val="11"/>
      <color rgb="FF000000"/>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7"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3" fillId="0" borderId="22" xfId="0" applyFont="1" applyBorder="1" applyProtection="1">
      <protection locked="0"/>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7" fontId="16" fillId="9" borderId="28" xfId="0" applyNumberFormat="1" applyFont="1" applyFill="1" applyBorder="1" applyAlignment="1" applyProtection="1">
      <alignment horizontal="center" vertical="center" wrapText="1" readingOrder="1"/>
      <protection locked="0"/>
    </xf>
    <xf numFmtId="10" fontId="16" fillId="0" borderId="28" xfId="2" applyNumberFormat="1" applyFont="1" applyFill="1" applyBorder="1" applyAlignment="1" applyProtection="1">
      <alignment horizontal="center" vertical="center" wrapText="1" readingOrder="1"/>
      <protection locked="0"/>
    </xf>
    <xf numFmtId="168" fontId="16" fillId="0" borderId="25" xfId="0" applyNumberFormat="1" applyFont="1" applyBorder="1" applyAlignment="1" applyProtection="1">
      <alignment horizontal="center" vertical="center" wrapText="1" readingOrder="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11" fillId="0" borderId="36" xfId="0" applyFont="1" applyBorder="1" applyProtection="1">
      <protection locked="0"/>
    </xf>
    <xf numFmtId="0" fontId="16" fillId="0" borderId="24" xfId="0" applyFont="1" applyBorder="1" applyAlignment="1" applyProtection="1">
      <alignment vertical="center" wrapText="1"/>
      <protection locked="0"/>
    </xf>
    <xf numFmtId="0" fontId="16" fillId="0" borderId="28" xfId="0" applyFont="1" applyBorder="1" applyAlignment="1" applyProtection="1">
      <alignment vertical="center" wrapText="1"/>
      <protection locked="0"/>
    </xf>
    <xf numFmtId="4" fontId="23" fillId="9" borderId="39" xfId="0" applyNumberFormat="1" applyFont="1" applyFill="1" applyBorder="1" applyAlignment="1" applyProtection="1">
      <alignment horizontal="center" vertical="center" wrapText="1" readingOrder="1"/>
      <protection locked="0"/>
    </xf>
    <xf numFmtId="0" fontId="11" fillId="9" borderId="0" xfId="0" applyFont="1" applyFill="1" applyProtection="1">
      <protection locked="0"/>
    </xf>
    <xf numFmtId="0" fontId="16" fillId="9" borderId="24" xfId="0" applyFont="1" applyFill="1" applyBorder="1" applyAlignment="1" applyProtection="1">
      <alignment vertical="top" wrapText="1"/>
      <protection locked="0"/>
    </xf>
    <xf numFmtId="0" fontId="16" fillId="9" borderId="28" xfId="0" applyFont="1" applyFill="1" applyBorder="1" applyAlignment="1" applyProtection="1">
      <alignment vertical="top" wrapText="1"/>
      <protection locked="0"/>
    </xf>
    <xf numFmtId="166" fontId="16" fillId="9" borderId="28" xfId="0" applyNumberFormat="1" applyFont="1" applyFill="1" applyBorder="1" applyAlignment="1" applyProtection="1">
      <alignment horizontal="center" vertical="center" wrapText="1" readingOrder="1"/>
      <protection locked="0"/>
    </xf>
    <xf numFmtId="166" fontId="16" fillId="9" borderId="28" xfId="0" applyNumberFormat="1" applyFont="1" applyFill="1" applyBorder="1" applyAlignment="1" applyProtection="1">
      <alignment horizontal="center" vertical="center" wrapText="1"/>
      <protection locked="0"/>
    </xf>
    <xf numFmtId="0" fontId="14" fillId="0" borderId="17" xfId="0" applyFont="1" applyBorder="1" applyAlignment="1" applyProtection="1">
      <alignment vertical="center" wrapText="1"/>
      <protection locked="0"/>
    </xf>
    <xf numFmtId="4" fontId="13" fillId="9" borderId="22" xfId="0" applyNumberFormat="1" applyFont="1" applyFill="1" applyBorder="1" applyProtection="1">
      <protection locked="0"/>
    </xf>
    <xf numFmtId="167" fontId="0" fillId="0" borderId="0" xfId="0" applyNumberFormat="1"/>
    <xf numFmtId="0" fontId="9" fillId="0" borderId="17" xfId="0" applyFont="1" applyBorder="1" applyAlignment="1" applyProtection="1">
      <alignment vertical="top" wrapText="1"/>
      <protection locked="0"/>
    </xf>
    <xf numFmtId="4" fontId="24" fillId="9" borderId="22" xfId="0" applyNumberFormat="1" applyFont="1" applyFill="1" applyBorder="1" applyProtection="1">
      <protection locked="0"/>
    </xf>
    <xf numFmtId="4" fontId="0" fillId="0" borderId="0" xfId="0" applyNumberFormat="1"/>
    <xf numFmtId="4" fontId="0" fillId="0" borderId="0" xfId="0" applyNumberFormat="1" applyAlignment="1">
      <alignment vertical="center"/>
    </xf>
    <xf numFmtId="0" fontId="0" fillId="0" borderId="0" xfId="0" applyAlignment="1">
      <alignment wrapText="1"/>
    </xf>
    <xf numFmtId="166" fontId="0" fillId="0" borderId="0" xfId="0" applyNumberFormat="1"/>
    <xf numFmtId="168" fontId="0" fillId="0" borderId="0" xfId="0" applyNumberFormat="1"/>
    <xf numFmtId="0" fontId="0" fillId="10" borderId="0" xfId="0" applyFill="1" applyAlignment="1">
      <alignment vertical="center"/>
    </xf>
    <xf numFmtId="0" fontId="0" fillId="10" borderId="0" xfId="0" applyFill="1"/>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0" borderId="22" xfId="0" applyFont="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0" xfId="0" applyFont="1" applyAlignment="1" applyProtection="1">
      <alignment horizontal="justify" vertical="center" wrapText="1"/>
      <protection locked="0"/>
    </xf>
    <xf numFmtId="0" fontId="21" fillId="0" borderId="0" xfId="0" applyFont="1" applyAlignment="1" applyProtection="1">
      <alignment horizontal="justify" vertical="center"/>
      <protection locked="0"/>
    </xf>
    <xf numFmtId="0" fontId="21" fillId="0" borderId="18" xfId="0" applyFont="1" applyBorder="1" applyAlignment="1" applyProtection="1">
      <alignment horizontal="justify" vertical="center"/>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0" xfId="0" applyFont="1" applyAlignment="1" applyProtection="1">
      <alignment vertical="center" wrapText="1"/>
      <protection locked="0"/>
    </xf>
    <xf numFmtId="0" fontId="21" fillId="0" borderId="0" xfId="0" applyFont="1" applyAlignment="1" applyProtection="1">
      <alignment vertical="center"/>
      <protection locked="0"/>
    </xf>
    <xf numFmtId="0" fontId="21" fillId="0" borderId="18" xfId="0" applyFont="1" applyBorder="1" applyAlignment="1" applyProtection="1">
      <alignment vertical="center"/>
      <protection locked="0"/>
    </xf>
    <xf numFmtId="0" fontId="21" fillId="0" borderId="0" xfId="0" applyFont="1" applyAlignment="1" applyProtection="1">
      <alignment horizontal="left" vertical="center" wrapText="1" shrinkToFit="1"/>
      <protection locked="0"/>
    </xf>
    <xf numFmtId="0" fontId="21" fillId="0" borderId="18" xfId="0" applyFont="1" applyBorder="1" applyAlignment="1" applyProtection="1">
      <alignment horizontal="left" vertical="center" wrapText="1" shrinkToFit="1"/>
      <protection locked="0"/>
    </xf>
    <xf numFmtId="0" fontId="21" fillId="9" borderId="0" xfId="0" applyFont="1" applyFill="1" applyAlignment="1" applyProtection="1">
      <alignment horizontal="left" vertical="center" wrapText="1" shrinkToFit="1"/>
      <protection locked="0"/>
    </xf>
    <xf numFmtId="0" fontId="21" fillId="9" borderId="18" xfId="0" applyFont="1" applyFill="1" applyBorder="1" applyAlignment="1" applyProtection="1">
      <alignment horizontal="left" vertical="center" wrapText="1" shrinkToFit="1"/>
      <protection locked="0"/>
    </xf>
    <xf numFmtId="0" fontId="10" fillId="0" borderId="22" xfId="0" applyFont="1" applyBorder="1" applyAlignment="1">
      <alignment horizontal="justify" vertical="center" wrapText="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18" xfId="0" applyFont="1" applyBorder="1" applyAlignment="1" applyProtection="1">
      <alignment horizontal="left" vertical="center" wrapText="1"/>
      <protection locked="0"/>
    </xf>
    <xf numFmtId="167" fontId="16" fillId="0" borderId="28" xfId="0" applyNumberFormat="1" applyFont="1" applyFill="1" applyBorder="1" applyAlignment="1" applyProtection="1">
      <alignment horizontal="center" vertical="center" wrapText="1" readingOrder="1"/>
      <protection locked="0"/>
    </xf>
    <xf numFmtId="166" fontId="16" fillId="0" borderId="28" xfId="0" applyNumberFormat="1" applyFont="1" applyFill="1" applyBorder="1" applyAlignment="1" applyProtection="1">
      <alignment horizontal="center" vertical="center" wrapText="1"/>
      <protection locked="0"/>
    </xf>
    <xf numFmtId="0" fontId="25" fillId="9" borderId="0" xfId="0" applyFont="1" applyFill="1" applyAlignment="1" applyProtection="1">
      <alignment horizontal="left" vertical="center" wrapText="1"/>
      <protection locked="0"/>
    </xf>
    <xf numFmtId="0" fontId="25" fillId="9" borderId="18" xfId="0" applyFont="1" applyFill="1" applyBorder="1" applyAlignment="1" applyProtection="1">
      <alignment horizontal="left" vertical="center" wrapText="1"/>
      <protection locked="0"/>
    </xf>
    <xf numFmtId="0" fontId="21" fillId="0" borderId="0" xfId="0" applyFont="1" applyFill="1" applyAlignment="1" applyProtection="1">
      <alignment horizontal="left" vertical="center" wrapText="1"/>
      <protection locked="0"/>
    </xf>
    <xf numFmtId="0" fontId="21" fillId="0" borderId="18" xfId="0" applyFont="1" applyFill="1" applyBorder="1" applyAlignment="1" applyProtection="1">
      <alignment horizontal="left" vertical="center" wrapText="1"/>
      <protection locked="0"/>
    </xf>
    <xf numFmtId="0" fontId="26" fillId="0" borderId="0" xfId="0" applyFont="1" applyFill="1" applyAlignment="1" applyProtection="1">
      <alignment horizontal="left" vertical="center" wrapText="1"/>
      <protection locked="0"/>
    </xf>
    <xf numFmtId="0" fontId="26" fillId="0" borderId="18" xfId="0" applyFont="1" applyFill="1" applyBorder="1" applyAlignment="1" applyProtection="1">
      <alignment horizontal="left" vertical="center" wrapText="1"/>
      <protection locked="0"/>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rgb="FFA6A6A6"/>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rgb="FFA6A6A6"/>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82052</xdr:colOff>
      <xdr:row>0</xdr:row>
      <xdr:rowOff>56697</xdr:rowOff>
    </xdr:from>
    <xdr:ext cx="1216296" cy="718948"/>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2052" y="56697"/>
          <a:ext cx="1216296" cy="71894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22088</xdr:rowOff>
    </xdr:from>
    <xdr:ext cx="1248243" cy="737832"/>
    <xdr:pic>
      <xdr:nvPicPr>
        <xdr:cNvPr id="2" name="Imagen 1">
          <a:extLst>
            <a:ext uri="{FF2B5EF4-FFF2-40B4-BE49-F238E27FC236}">
              <a16:creationId xmlns:a16="http://schemas.microsoft.com/office/drawing/2014/main" id="{1F3DE053-DBE4-4B69-B7C7-965841DED180}"/>
            </a:ext>
          </a:extLst>
        </xdr:cNvPr>
        <xdr:cNvPicPr>
          <a:picLocks noChangeAspect="1"/>
        </xdr:cNvPicPr>
      </xdr:nvPicPr>
      <xdr:blipFill>
        <a:blip xmlns:r="http://schemas.openxmlformats.org/officeDocument/2006/relationships" r:embed="rId1"/>
        <a:stretch>
          <a:fillRect/>
        </a:stretch>
      </xdr:blipFill>
      <xdr:spPr>
        <a:xfrm>
          <a:off x="99061" y="22088"/>
          <a:ext cx="1248243" cy="73783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4" displayName="Tabla14" ref="A28:J29" totalsRowShown="0" headerRowDxfId="104" dataDxfId="102" headerRowBorderDxfId="103" tableBorderDxfId="101" totalsRowBorderDxfId="100">
  <tableColumns count="10">
    <tableColumn id="1" xr3:uid="{00000000-0010-0000-0200-000001000000}" name="Producto" dataDxfId="99"/>
    <tableColumn id="2" xr3:uid="{00000000-0010-0000-0200-000002000000}" name="Indicador" dataDxfId="98"/>
    <tableColumn id="3" xr3:uid="{00000000-0010-0000-0200-000003000000}" name="Física_x000a_(A)" dataDxfId="97"/>
    <tableColumn id="4" xr3:uid="{00000000-0010-0000-0200-000004000000}" name="Financiera_x000a_(B)" dataDxfId="96"/>
    <tableColumn id="9" xr3:uid="{00000000-0010-0000-0200-000009000000}" name="Física_x000a_(C)" dataDxfId="95"/>
    <tableColumn id="10" xr3:uid="{00000000-0010-0000-0200-00000A000000}" name="Financiera_x000a_(D)" dataDxfId="2"/>
    <tableColumn id="5" xr3:uid="{00000000-0010-0000-0200-000005000000}" name="Física _x000a_(E)" dataDxfId="0"/>
    <tableColumn id="6" xr3:uid="{00000000-0010-0000-0200-000006000000}" name="Financiera _x000a_ (F)" dataDxfId="1"/>
    <tableColumn id="7" xr3:uid="{00000000-0010-0000-0200-000007000000}" name="Física _x000a_(%)_x000a_ G=E/C" dataDxfId="94" dataCellStyle="Porcentaje">
      <calculatedColumnFormula>+Tabla14[[#This Row],[Física 
(E)]]/Tabla14[[#This Row],[Física
(C)]]</calculatedColumnFormula>
    </tableColumn>
    <tableColumn id="8" xr3:uid="{00000000-0010-0000-0200-000008000000}" name="Financiero _x000a_(%) _x000a_H=F/D" dataDxfId="93">
      <calculatedColumnFormula>+Tabla14[[#This Row],[Financiera 
 (F)]]/Tabla14[[#This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29" totalsRowShown="0" headerRowDxfId="92" dataDxfId="90" headerRowBorderDxfId="91" tableBorderDxfId="89" totalsRowBorderDxfId="88">
  <tableColumns count="10">
    <tableColumn id="1" xr3:uid="{00000000-0010-0000-0400-000001000000}" name="Producto" dataDxfId="87"/>
    <tableColumn id="2" xr3:uid="{00000000-0010-0000-0400-000002000000}" name="Indicador" dataDxfId="86"/>
    <tableColumn id="3" xr3:uid="{00000000-0010-0000-0400-000003000000}" name="Física_x000a_(A)" dataDxfId="85"/>
    <tableColumn id="4" xr3:uid="{00000000-0010-0000-0400-000004000000}" name="Financiera_x000a_(B)" dataDxfId="84"/>
    <tableColumn id="9" xr3:uid="{00000000-0010-0000-0400-000009000000}" name="Física_x000a_(C)" dataDxfId="83"/>
    <tableColumn id="10" xr3:uid="{00000000-0010-0000-0400-00000A000000}" name="Financiera_x000a_(D)" dataDxfId="82"/>
    <tableColumn id="5" xr3:uid="{00000000-0010-0000-0400-000005000000}" name="Física _x000a_(E)" dataDxfId="81"/>
    <tableColumn id="6" xr3:uid="{00000000-0010-0000-0400-000006000000}" name="Financiera _x000a_ (F)" dataDxfId="80"/>
    <tableColumn id="7" xr3:uid="{00000000-0010-0000-0400-000007000000}" name="Física _x000a_(%)_x000a_ G=E/C" dataDxfId="79" dataCellStyle="Porcentaje">
      <calculatedColumnFormula>+Tabla15[[#This Row],[Física 
(E)]]/Tabla15[[#This Row],[Física
(C)]]</calculatedColumnFormula>
    </tableColumn>
    <tableColumn id="8" xr3:uid="{00000000-0010-0000-0400-000008000000}" name="Financiero _x000a_(%) _x000a_H=F/D" dataDxfId="78">
      <calculatedColumnFormula>+Tabla15[[#This Row],[Financiera 
 (F)]]/Tabla15[[#This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BB691E-1B69-4452-88A2-80D0512E36C4}" name="Tabla159" displayName="Tabla159" ref="A28:J29" totalsRowShown="0" headerRowDxfId="77" dataDxfId="75" headerRowBorderDxfId="76" tableBorderDxfId="74" totalsRowBorderDxfId="73">
  <tableColumns count="10">
    <tableColumn id="1" xr3:uid="{895AC5A4-AFC5-413F-B27C-F397911E26A6}" name="Producto" dataDxfId="72"/>
    <tableColumn id="2" xr3:uid="{674D6C58-5FCD-440E-B1EE-612FC4363965}" name="Indicador" dataDxfId="71"/>
    <tableColumn id="3" xr3:uid="{04C90A52-164B-4327-BBA1-6ACCF7F63DEC}" name="Física_x000a_(A)" dataDxfId="70"/>
    <tableColumn id="4" xr3:uid="{F70E1695-8CAB-4D68-82B6-E89C3A524AF4}" name="Financiera_x000a_(B)" dataDxfId="69"/>
    <tableColumn id="9" xr3:uid="{B7DF9F52-F886-427A-B2F7-A7864D0D577D}" name="Física_x000a_(C)" dataDxfId="68"/>
    <tableColumn id="10" xr3:uid="{F15954EB-9515-4607-99F7-1DE5B305CD08}" name="Financiera_x000a_(D)" dataDxfId="67"/>
    <tableColumn id="5" xr3:uid="{AF8E8B7A-F0F9-4F10-AD43-02BF9C70B6BF}" name="Física _x000a_(E)" dataDxfId="66"/>
    <tableColumn id="6" xr3:uid="{118E65A8-1A52-4A77-B840-B450F40DCEEA}" name="Financiera _x000a_ (F)" dataDxfId="65"/>
    <tableColumn id="7" xr3:uid="{A1DB49E1-B77E-47B5-9580-B4ADA4357331}" name="Física _x000a_(%)_x000a_ G=E/C" dataDxfId="64" dataCellStyle="Porcentaje">
      <calculatedColumnFormula>+Tabla159[[#This Row],[Física 
(E)]]/Tabla159[[#This Row],[Física
(C)]]</calculatedColumnFormula>
    </tableColumn>
    <tableColumn id="8" xr3:uid="{97AA9015-E37E-44E5-865B-9A896BD7EE58}" name="Financiero _x000a_(%) _x000a_H=F/D" dataDxfId="63">
      <calculatedColumnFormula>+Tabla159[[#This Row],[Financiera 
 (F)]]/Tabla159[[#This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62" dataDxfId="60" headerRowBorderDxfId="61" tableBorderDxfId="59" totalsRowBorderDxfId="58">
  <tableColumns count="10">
    <tableColumn id="1" xr3:uid="{00000000-0010-0000-0000-000001000000}" name="Producto" dataDxfId="57"/>
    <tableColumn id="2" xr3:uid="{00000000-0010-0000-0000-000002000000}" name="Indicador" dataDxfId="56"/>
    <tableColumn id="3" xr3:uid="{00000000-0010-0000-0000-000003000000}" name="Física_x000a_(A)" dataDxfId="55"/>
    <tableColumn id="4" xr3:uid="{00000000-0010-0000-0000-000004000000}" name="Financiera_x000a_(B)" dataDxfId="54"/>
    <tableColumn id="9" xr3:uid="{00000000-0010-0000-0000-000009000000}" name="Física_x000a_(C)" dataDxfId="53"/>
    <tableColumn id="10" xr3:uid="{00000000-0010-0000-0000-00000A000000}" name="Financiera_x000a_(D)" dataDxfId="52"/>
    <tableColumn id="5" xr3:uid="{00000000-0010-0000-0000-000005000000}" name="Física _x000a_(E)" dataDxfId="51"/>
    <tableColumn id="6" xr3:uid="{00000000-0010-0000-0000-000006000000}" name="Financiera _x000a_ (F)" dataDxfId="50"/>
    <tableColumn id="7" xr3:uid="{00000000-0010-0000-0000-000007000000}" name="Física _x000a_(%)_x000a_ G=E/C" dataDxfId="49" dataCellStyle="Porcentaje">
      <calculatedColumnFormula>+Tabla1[[#This Row],[Física 
(E)]]/Tabla1[[#This Row],[Física
(C)]]</calculatedColumnFormula>
    </tableColumn>
    <tableColumn id="8" xr3:uid="{00000000-0010-0000-0000-000008000000}" name="Financiero _x000a_(%) _x000a_H=F/D" dataDxfId="48">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a16" displayName="Tabla16" ref="A28:J29" totalsRowShown="0" headerRowDxfId="47" dataDxfId="45" headerRowBorderDxfId="46" tableBorderDxfId="44" totalsRowBorderDxfId="43">
  <tableColumns count="10">
    <tableColumn id="1" xr3:uid="{00000000-0010-0000-0500-000001000000}" name="Producto" dataDxfId="42"/>
    <tableColumn id="2" xr3:uid="{00000000-0010-0000-0500-000002000000}" name="Indicador" dataDxfId="41"/>
    <tableColumn id="3" xr3:uid="{00000000-0010-0000-0500-000003000000}" name="Física_x000a_(A)" dataDxfId="40"/>
    <tableColumn id="4" xr3:uid="{00000000-0010-0000-0500-000004000000}" name="Financiera_x000a_(B)" dataDxfId="39"/>
    <tableColumn id="9" xr3:uid="{00000000-0010-0000-0500-000009000000}" name="Física_x000a_(C)" dataDxfId="5"/>
    <tableColumn id="10" xr3:uid="{00000000-0010-0000-0500-00000A000000}" name="Financiera_x000a_(D)" dataDxfId="3"/>
    <tableColumn id="5" xr3:uid="{00000000-0010-0000-0500-000005000000}" name="Física _x000a_(E)" dataDxfId="4"/>
    <tableColumn id="6" xr3:uid="{00000000-0010-0000-0500-000006000000}" name="Financiera _x000a_ (F)" dataDxfId="38"/>
    <tableColumn id="7" xr3:uid="{00000000-0010-0000-0500-000007000000}" name="Física _x000a_(%)_x000a_ G=E/C" dataDxfId="37" dataCellStyle="Porcentaje">
      <calculatedColumnFormula>+Tabla16[[#This Row],[Física 
(E)]]/Tabla16[[#This Row],[Física
(C)]]</calculatedColumnFormula>
    </tableColumn>
    <tableColumn id="8" xr3:uid="{00000000-0010-0000-0500-000008000000}" name="Financiero _x000a_(%) _x000a_H=F/D" dataDxfId="36">
      <calculatedColumnFormula>+Tabla16[[#This Row],[Financiera 
 (F)]]/Tabla16[[#This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a17" displayName="Tabla17" ref="A28:J30" totalsRowShown="0" headerRowDxfId="35" dataDxfId="33" headerRowBorderDxfId="34" tableBorderDxfId="32" totalsRowBorderDxfId="31">
  <tableColumns count="10">
    <tableColumn id="1" xr3:uid="{00000000-0010-0000-0600-000001000000}" name="Producto" dataDxfId="30"/>
    <tableColumn id="2" xr3:uid="{00000000-0010-0000-0600-000002000000}" name="Indicador" dataDxfId="29"/>
    <tableColumn id="3" xr3:uid="{00000000-0010-0000-0600-000003000000}" name="Física_x000a_(A)" dataDxfId="28"/>
    <tableColumn id="4" xr3:uid="{00000000-0010-0000-0600-000004000000}" name="Financiera_x000a_(B)" dataDxfId="27">
      <calculatedColumnFormula>+C25</calculatedColumnFormula>
    </tableColumn>
    <tableColumn id="9" xr3:uid="{00000000-0010-0000-0600-000009000000}" name="Física_x000a_(C)" dataDxfId="26"/>
    <tableColumn id="10" xr3:uid="{00000000-0010-0000-0600-00000A000000}" name="Financiera_x000a_(D)" dataDxfId="25">
      <calculatedColumnFormula>Tabla17[[#This Row],[Financiera
(B)]]/4</calculatedColumnFormula>
    </tableColumn>
    <tableColumn id="5" xr3:uid="{00000000-0010-0000-0600-000005000000}" name="Física _x000a_(E)" dataDxfId="24"/>
    <tableColumn id="6" xr3:uid="{00000000-0010-0000-0600-000006000000}" name="Financiera _x000a_ (F)" dataDxfId="23">
      <calculatedColumnFormula>Tabla17[[#This Row],[Financiera
(D)]]</calculatedColumnFormula>
    </tableColumn>
    <tableColumn id="7" xr3:uid="{00000000-0010-0000-0600-000007000000}" name="Física _x000a_(%)_x000a_ G=E/C" dataDxfId="22" dataCellStyle="Porcentaje">
      <calculatedColumnFormula>+Tabla17[[#This Row],[Física 
(E)]]/Tabla17[[#This Row],[Física
(C)]]</calculatedColumnFormula>
    </tableColumn>
    <tableColumn id="8" xr3:uid="{00000000-0010-0000-0600-000008000000}" name="Financiero _x000a_(%) _x000a_H=F/D" dataDxfId="21">
      <calculatedColumnFormula>+Tabla17[[#This Row],[Financiera 
 (F)]]/Tabla17[[#This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29" totalsRowShown="0" headerRowDxfId="20" dataDxfId="18" headerRowBorderDxfId="19" tableBorderDxfId="17" totalsRowBorderDxfId="16">
  <tableColumns count="10">
    <tableColumn id="1" xr3:uid="{00000000-0010-0000-0100-000001000000}" name="Producto" dataDxfId="15"/>
    <tableColumn id="2" xr3:uid="{00000000-0010-0000-0100-000002000000}" name="Indicador" dataDxfId="14"/>
    <tableColumn id="3" xr3:uid="{00000000-0010-0000-0100-000003000000}" name="Física_x000a_(A)" dataDxfId="13"/>
    <tableColumn id="4" xr3:uid="{00000000-0010-0000-0100-000004000000}" name="Financiera_x000a_(B)" dataDxfId="12"/>
    <tableColumn id="9" xr3:uid="{00000000-0010-0000-0100-000009000000}" name="Física_x000a_(C)" dataDxfId="11"/>
    <tableColumn id="10" xr3:uid="{00000000-0010-0000-0100-00000A000000}" name="Financiera_x000a_(D)" dataDxfId="10"/>
    <tableColumn id="5" xr3:uid="{00000000-0010-0000-0100-000005000000}" name="Física _x000a_(E)" dataDxfId="9"/>
    <tableColumn id="6" xr3:uid="{00000000-0010-0000-0100-000006000000}" name="Financiera _x000a_ (F)" dataDxfId="8">
      <calculatedColumnFormula>+F25</calculatedColumnFormula>
    </tableColumn>
    <tableColumn id="7" xr3:uid="{00000000-0010-0000-0100-000007000000}" name="Física _x000a_(%)_x000a_ G=E/C" dataDxfId="7" dataCellStyle="Porcentaje"/>
    <tableColumn id="8" xr3:uid="{00000000-0010-0000-0100-000008000000}" name="Financiero _x000a_(%) _x000a_H=F/D" dataDxfId="6">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L46"/>
  <sheetViews>
    <sheetView showGridLines="0" topLeftCell="A25" zoomScale="124" zoomScaleNormal="124" workbookViewId="0">
      <selection activeCell="L34" sqref="L34"/>
    </sheetView>
  </sheetViews>
  <sheetFormatPr baseColWidth="10" defaultColWidth="11.42578125" defaultRowHeight="15" x14ac:dyDescent="0.25"/>
  <cols>
    <col min="1" max="1" width="23" style="5" customWidth="1"/>
    <col min="2" max="2" width="16.42578125" style="5" customWidth="1"/>
    <col min="3" max="3" width="12.7109375" style="5" customWidth="1"/>
    <col min="4" max="4" width="16.140625" style="5" customWidth="1"/>
    <col min="5" max="10" width="12.7109375" style="5" customWidth="1"/>
  </cols>
  <sheetData>
    <row r="1" spans="1:10" ht="21.75" thickBot="1" x14ac:dyDescent="0.3">
      <c r="A1" s="23"/>
      <c r="B1" s="112" t="s">
        <v>0</v>
      </c>
      <c r="C1" s="113"/>
      <c r="D1" s="113"/>
      <c r="E1" s="113"/>
      <c r="F1" s="113"/>
      <c r="G1" s="113"/>
      <c r="H1" s="113"/>
      <c r="I1" s="113"/>
      <c r="J1" s="114"/>
    </row>
    <row r="2" spans="1:10" ht="21.75" thickBot="1" x14ac:dyDescent="0.3">
      <c r="A2" s="24"/>
      <c r="B2" s="115" t="s">
        <v>1</v>
      </c>
      <c r="C2" s="116"/>
      <c r="D2" s="115" t="s">
        <v>2</v>
      </c>
      <c r="E2" s="116"/>
      <c r="F2" s="116"/>
      <c r="G2" s="116"/>
      <c r="H2" s="117"/>
      <c r="I2" s="1" t="s">
        <v>3</v>
      </c>
      <c r="J2" s="2" t="s">
        <v>4</v>
      </c>
    </row>
    <row r="3" spans="1:10" ht="21.75" thickBot="1" x14ac:dyDescent="0.3">
      <c r="A3" s="25"/>
      <c r="B3" s="118" t="s">
        <v>5</v>
      </c>
      <c r="C3" s="119"/>
      <c r="D3" s="118"/>
      <c r="E3" s="119"/>
      <c r="F3" s="119"/>
      <c r="G3" s="119"/>
      <c r="H3" s="120"/>
      <c r="I3" s="29">
        <v>45751</v>
      </c>
      <c r="J3" s="30"/>
    </row>
    <row r="4" spans="1:10" x14ac:dyDescent="0.25">
      <c r="A4" s="108"/>
      <c r="B4" s="109"/>
      <c r="C4" s="109"/>
      <c r="D4" s="110"/>
      <c r="E4" s="110"/>
      <c r="F4" s="110"/>
      <c r="G4" s="110"/>
      <c r="H4" s="110"/>
      <c r="I4" s="109"/>
      <c r="J4" s="111"/>
    </row>
    <row r="5" spans="1:10" ht="3" customHeight="1" x14ac:dyDescent="0.25">
      <c r="A5" s="97"/>
      <c r="B5" s="98"/>
      <c r="C5" s="98"/>
      <c r="D5" s="98"/>
      <c r="E5" s="98"/>
      <c r="F5" s="98"/>
      <c r="G5" s="98"/>
      <c r="H5" s="98"/>
      <c r="I5" s="98"/>
      <c r="J5" s="99"/>
    </row>
    <row r="6" spans="1:10" ht="15.75" x14ac:dyDescent="0.25">
      <c r="A6" s="69" t="s">
        <v>6</v>
      </c>
      <c r="B6" s="70"/>
      <c r="C6" s="70"/>
      <c r="D6" s="70"/>
      <c r="E6" s="70"/>
      <c r="F6" s="70"/>
      <c r="G6" s="70"/>
      <c r="H6" s="70"/>
      <c r="I6" s="70"/>
      <c r="J6" s="71"/>
    </row>
    <row r="7" spans="1:10" ht="15.75" x14ac:dyDescent="0.25">
      <c r="A7" s="72" t="s">
        <v>7</v>
      </c>
      <c r="B7" s="73"/>
      <c r="C7" s="73"/>
      <c r="D7" s="73"/>
      <c r="E7" s="73"/>
      <c r="F7" s="73"/>
      <c r="G7" s="73"/>
      <c r="H7" s="73"/>
      <c r="I7" s="73"/>
      <c r="J7" s="74"/>
    </row>
    <row r="8" spans="1:10" x14ac:dyDescent="0.25">
      <c r="A8" s="3" t="s">
        <v>8</v>
      </c>
      <c r="B8" s="100" t="s">
        <v>9</v>
      </c>
      <c r="C8" s="101"/>
      <c r="D8" s="101"/>
      <c r="E8" s="101"/>
      <c r="F8" s="101"/>
      <c r="G8" s="101"/>
      <c r="H8" s="101"/>
      <c r="I8" s="101"/>
      <c r="J8" s="102"/>
    </row>
    <row r="9" spans="1:10" ht="15" customHeight="1" x14ac:dyDescent="0.25">
      <c r="A9" s="26" t="s">
        <v>10</v>
      </c>
      <c r="B9" s="100" t="s">
        <v>11</v>
      </c>
      <c r="C9" s="101"/>
      <c r="D9" s="101"/>
      <c r="E9" s="101"/>
      <c r="F9" s="101"/>
      <c r="G9" s="101"/>
      <c r="H9" s="101"/>
      <c r="I9" s="101"/>
      <c r="J9" s="102"/>
    </row>
    <row r="10" spans="1:10" x14ac:dyDescent="0.25">
      <c r="A10" s="26" t="s">
        <v>12</v>
      </c>
      <c r="B10" s="100" t="s">
        <v>13</v>
      </c>
      <c r="C10" s="101"/>
      <c r="D10" s="101"/>
      <c r="E10" s="101"/>
      <c r="F10" s="101"/>
      <c r="G10" s="101"/>
      <c r="H10" s="101"/>
      <c r="I10" s="101"/>
      <c r="J10" s="102"/>
    </row>
    <row r="11" spans="1:10" ht="44.25" customHeight="1" x14ac:dyDescent="0.25">
      <c r="A11" s="3" t="s">
        <v>14</v>
      </c>
      <c r="B11" s="78" t="s">
        <v>15</v>
      </c>
      <c r="C11" s="103"/>
      <c r="D11" s="103"/>
      <c r="E11" s="103"/>
      <c r="F11" s="103"/>
      <c r="G11" s="103"/>
      <c r="H11" s="103"/>
      <c r="I11" s="103"/>
      <c r="J11" s="104"/>
    </row>
    <row r="12" spans="1:10" ht="49.5" customHeight="1" x14ac:dyDescent="0.25">
      <c r="A12" s="3" t="s">
        <v>16</v>
      </c>
      <c r="B12" s="105" t="s">
        <v>17</v>
      </c>
      <c r="C12" s="106"/>
      <c r="D12" s="106"/>
      <c r="E12" s="106"/>
      <c r="F12" s="106"/>
      <c r="G12" s="106"/>
      <c r="H12" s="106"/>
      <c r="I12" s="106"/>
      <c r="J12" s="107"/>
    </row>
    <row r="13" spans="1:10" ht="15.75" x14ac:dyDescent="0.25">
      <c r="A13" s="69" t="s">
        <v>18</v>
      </c>
      <c r="B13" s="70"/>
      <c r="C13" s="70"/>
      <c r="D13" s="70"/>
      <c r="E13" s="70"/>
      <c r="F13" s="70"/>
      <c r="G13" s="70"/>
      <c r="H13" s="70"/>
      <c r="I13" s="70"/>
      <c r="J13" s="71"/>
    </row>
    <row r="14" spans="1:10" ht="27.75" customHeight="1" x14ac:dyDescent="0.25">
      <c r="A14" s="3" t="s">
        <v>19</v>
      </c>
      <c r="B14" s="27">
        <v>3</v>
      </c>
      <c r="C14" s="96" t="str">
        <f>IFERROR(VLOOKUP(B14,'[1]Validacion datos'!A2:B5,2,FALSE),"")</f>
        <v>DESARROLLO PRODUCTIVO</v>
      </c>
      <c r="D14" s="96"/>
      <c r="E14" s="96"/>
      <c r="F14" s="96"/>
      <c r="G14" s="96"/>
      <c r="H14" s="96"/>
      <c r="I14" s="96"/>
      <c r="J14" s="96"/>
    </row>
    <row r="15" spans="1:10" ht="26.25" customHeight="1" x14ac:dyDescent="0.25">
      <c r="A15" s="3" t="s">
        <v>20</v>
      </c>
      <c r="B15" s="6" t="s">
        <v>21</v>
      </c>
      <c r="C15" s="96" t="str">
        <f>IFERROR(VLOOKUP(B15,'[1]Validacion datos'!A8:B26,2,FALSE),"")</f>
        <v/>
      </c>
      <c r="D15" s="96"/>
      <c r="E15" s="96"/>
      <c r="F15" s="96"/>
      <c r="G15" s="96"/>
      <c r="H15" s="96"/>
      <c r="I15" s="96"/>
      <c r="J15" s="96"/>
    </row>
    <row r="16" spans="1:10" ht="23.1" customHeight="1" x14ac:dyDescent="0.25">
      <c r="A16" s="3" t="s">
        <v>22</v>
      </c>
      <c r="B16" s="7" t="s">
        <v>23</v>
      </c>
      <c r="C16" s="96" t="str">
        <f>IFERROR(VLOOKUP(B16,'[1]Validacion datos'!D8:E64,2,FALSE),"")</f>
        <v>Consolidar un entorno adecuado que incentive la inversión para el desarrollo sostenible del sector minero</v>
      </c>
      <c r="D16" s="96"/>
      <c r="E16" s="96"/>
      <c r="F16" s="96"/>
      <c r="G16" s="96"/>
      <c r="H16" s="96"/>
      <c r="I16" s="96"/>
      <c r="J16" s="96"/>
    </row>
    <row r="17" spans="1:10" ht="15.75" x14ac:dyDescent="0.25">
      <c r="A17" s="69" t="s">
        <v>24</v>
      </c>
      <c r="B17" s="70"/>
      <c r="C17" s="70"/>
      <c r="D17" s="70"/>
      <c r="E17" s="70"/>
      <c r="F17" s="70"/>
      <c r="G17" s="70"/>
      <c r="H17" s="70"/>
      <c r="I17" s="70"/>
      <c r="J17" s="71"/>
    </row>
    <row r="18" spans="1:10" ht="29.25" customHeight="1" x14ac:dyDescent="0.25">
      <c r="A18" s="3" t="s">
        <v>25</v>
      </c>
      <c r="B18" s="78" t="s">
        <v>26</v>
      </c>
      <c r="C18" s="78"/>
      <c r="D18" s="78"/>
      <c r="E18" s="78"/>
      <c r="F18" s="78"/>
      <c r="G18" s="78"/>
      <c r="H18" s="78"/>
      <c r="I18" s="78"/>
      <c r="J18" s="79"/>
    </row>
    <row r="19" spans="1:10" ht="33" customHeight="1" x14ac:dyDescent="0.25">
      <c r="A19" s="8" t="s">
        <v>27</v>
      </c>
      <c r="B19" s="78" t="s">
        <v>28</v>
      </c>
      <c r="C19" s="78"/>
      <c r="D19" s="78"/>
      <c r="E19" s="78"/>
      <c r="F19" s="78"/>
      <c r="G19" s="78"/>
      <c r="H19" s="78"/>
      <c r="I19" s="78"/>
      <c r="J19" s="79"/>
    </row>
    <row r="20" spans="1:10" ht="34.5" customHeight="1" x14ac:dyDescent="0.25">
      <c r="A20" s="8" t="s">
        <v>29</v>
      </c>
      <c r="B20" s="78" t="s">
        <v>30</v>
      </c>
      <c r="C20" s="78"/>
      <c r="D20" s="78"/>
      <c r="E20" s="78"/>
      <c r="F20" s="78"/>
      <c r="G20" s="78"/>
      <c r="H20" s="78"/>
      <c r="I20" s="78"/>
      <c r="J20" s="79"/>
    </row>
    <row r="21" spans="1:10" ht="60" customHeight="1" x14ac:dyDescent="0.25">
      <c r="A21" s="8" t="s">
        <v>31</v>
      </c>
      <c r="B21" s="78" t="s">
        <v>32</v>
      </c>
      <c r="C21" s="78"/>
      <c r="D21" s="78"/>
      <c r="E21" s="78"/>
      <c r="F21" s="78"/>
      <c r="G21" s="78"/>
      <c r="H21" s="78"/>
      <c r="I21" s="78"/>
      <c r="J21" s="79"/>
    </row>
    <row r="22" spans="1:10" ht="15.75" x14ac:dyDescent="0.25">
      <c r="A22" s="69" t="s">
        <v>33</v>
      </c>
      <c r="B22" s="70"/>
      <c r="C22" s="70"/>
      <c r="D22" s="70"/>
      <c r="E22" s="70"/>
      <c r="F22" s="70"/>
      <c r="G22" s="70"/>
      <c r="H22" s="70"/>
      <c r="I22" s="70"/>
      <c r="J22" s="71"/>
    </row>
    <row r="23" spans="1:10" ht="15.75" x14ac:dyDescent="0.25">
      <c r="A23" s="72" t="s">
        <v>34</v>
      </c>
      <c r="B23" s="73"/>
      <c r="C23" s="73"/>
      <c r="D23" s="73"/>
      <c r="E23" s="73"/>
      <c r="F23" s="73"/>
      <c r="G23" s="73"/>
      <c r="H23" s="73"/>
      <c r="I23" s="73"/>
      <c r="J23" s="74"/>
    </row>
    <row r="24" spans="1:10" ht="45" customHeight="1" x14ac:dyDescent="0.25">
      <c r="A24" s="91" t="s">
        <v>35</v>
      </c>
      <c r="B24" s="92"/>
      <c r="C24" s="93" t="s">
        <v>36</v>
      </c>
      <c r="D24" s="94"/>
      <c r="E24" s="94"/>
      <c r="F24" s="94" t="s">
        <v>37</v>
      </c>
      <c r="G24" s="94"/>
      <c r="H24" s="92"/>
      <c r="I24" s="93" t="s">
        <v>38</v>
      </c>
      <c r="J24" s="95"/>
    </row>
    <row r="25" spans="1:10" x14ac:dyDescent="0.25">
      <c r="A25" s="84">
        <v>1200000</v>
      </c>
      <c r="B25" s="85"/>
      <c r="C25" s="86">
        <v>392000</v>
      </c>
      <c r="D25" s="87"/>
      <c r="E25" s="88"/>
      <c r="F25" s="86">
        <v>0</v>
      </c>
      <c r="G25" s="87"/>
      <c r="H25" s="88"/>
      <c r="I25" s="89">
        <f>+F25/C25</f>
        <v>0</v>
      </c>
      <c r="J25" s="90"/>
    </row>
    <row r="26" spans="1:10" ht="15.75" x14ac:dyDescent="0.25">
      <c r="A26" s="72" t="s">
        <v>39</v>
      </c>
      <c r="B26" s="73"/>
      <c r="C26" s="73"/>
      <c r="D26" s="73"/>
      <c r="E26" s="73"/>
      <c r="F26" s="73"/>
      <c r="G26" s="73"/>
      <c r="H26" s="73"/>
      <c r="I26" s="73"/>
      <c r="J26" s="74"/>
    </row>
    <row r="27" spans="1:10" x14ac:dyDescent="0.25">
      <c r="A27" s="4"/>
      <c r="B27"/>
      <c r="C27" s="75" t="s">
        <v>125</v>
      </c>
      <c r="D27" s="76"/>
      <c r="E27" s="75" t="s">
        <v>41</v>
      </c>
      <c r="F27" s="76"/>
      <c r="G27" s="75" t="s">
        <v>42</v>
      </c>
      <c r="H27" s="75"/>
      <c r="I27" s="75" t="s">
        <v>43</v>
      </c>
      <c r="J27" s="77"/>
    </row>
    <row r="28" spans="1:10" ht="38.25" x14ac:dyDescent="0.25">
      <c r="A28" s="9" t="s">
        <v>44</v>
      </c>
      <c r="B28" s="10" t="s">
        <v>45</v>
      </c>
      <c r="C28" s="10" t="s">
        <v>46</v>
      </c>
      <c r="D28" s="10" t="s">
        <v>47</v>
      </c>
      <c r="E28" s="10" t="s">
        <v>48</v>
      </c>
      <c r="F28" s="10" t="s">
        <v>49</v>
      </c>
      <c r="G28" s="10" t="s">
        <v>50</v>
      </c>
      <c r="H28" s="10" t="s">
        <v>51</v>
      </c>
      <c r="I28" s="10" t="s">
        <v>52</v>
      </c>
      <c r="J28" s="11" t="s">
        <v>53</v>
      </c>
    </row>
    <row r="29" spans="1:10" ht="81.599999999999994" customHeight="1" x14ac:dyDescent="0.25">
      <c r="A29" s="32" t="s">
        <v>54</v>
      </c>
      <c r="B29" s="33" t="s">
        <v>55</v>
      </c>
      <c r="C29" s="12">
        <v>60</v>
      </c>
      <c r="D29" s="34">
        <v>2509550</v>
      </c>
      <c r="E29" s="48">
        <v>10</v>
      </c>
      <c r="F29" s="34">
        <v>674450</v>
      </c>
      <c r="G29" s="136">
        <v>17</v>
      </c>
      <c r="H29" s="13">
        <v>0</v>
      </c>
      <c r="I29" s="15">
        <f>+Tabla14[[#This Row],[Física 
(E)]]/Tabla14[[#This Row],[Física
(C)]]</f>
        <v>1.7</v>
      </c>
      <c r="J29" s="16">
        <f>+Tabla14[[#This Row],[Financiera 
 (F)]]/Tabla14[[#This Row],[Financiera
(D)]]</f>
        <v>0</v>
      </c>
    </row>
    <row r="30" spans="1:10" ht="15.75" x14ac:dyDescent="0.25">
      <c r="A30" s="69" t="s">
        <v>56</v>
      </c>
      <c r="B30" s="70"/>
      <c r="C30" s="70"/>
      <c r="D30" s="70"/>
      <c r="E30" s="70"/>
      <c r="F30" s="70"/>
      <c r="G30" s="70"/>
      <c r="H30" s="70"/>
      <c r="I30" s="70"/>
      <c r="J30" s="71"/>
    </row>
    <row r="31" spans="1:10" ht="15.75" x14ac:dyDescent="0.25">
      <c r="A31" s="72" t="s">
        <v>57</v>
      </c>
      <c r="B31" s="73"/>
      <c r="C31" s="73"/>
      <c r="D31" s="73"/>
      <c r="E31" s="73"/>
      <c r="F31" s="73"/>
      <c r="G31" s="73"/>
      <c r="H31" s="73"/>
      <c r="I31" s="73"/>
      <c r="J31" s="74"/>
    </row>
    <row r="32" spans="1:10" x14ac:dyDescent="0.25">
      <c r="A32" s="22" t="s">
        <v>58</v>
      </c>
      <c r="B32" s="78" t="s">
        <v>59</v>
      </c>
      <c r="C32" s="78"/>
      <c r="D32" s="78"/>
      <c r="E32" s="78"/>
      <c r="F32" s="78"/>
      <c r="G32" s="78"/>
      <c r="H32" s="78"/>
      <c r="I32" s="78"/>
      <c r="J32" s="79"/>
    </row>
    <row r="33" spans="1:10" ht="24" customHeight="1" x14ac:dyDescent="0.25">
      <c r="A33" s="22" t="s">
        <v>60</v>
      </c>
      <c r="B33" s="80" t="s">
        <v>61</v>
      </c>
      <c r="C33" s="80"/>
      <c r="D33" s="80"/>
      <c r="E33" s="80"/>
      <c r="F33" s="80"/>
      <c r="G33" s="80"/>
      <c r="H33" s="80"/>
      <c r="I33" s="80"/>
      <c r="J33" s="81"/>
    </row>
    <row r="34" spans="1:10" ht="37.5" customHeight="1" x14ac:dyDescent="0.25">
      <c r="A34" s="53" t="s">
        <v>62</v>
      </c>
      <c r="B34" s="82" t="s">
        <v>128</v>
      </c>
      <c r="C34" s="82"/>
      <c r="D34" s="82"/>
      <c r="E34" s="82"/>
      <c r="F34" s="82"/>
      <c r="G34" s="82"/>
      <c r="H34" s="82"/>
      <c r="I34" s="82"/>
      <c r="J34" s="83"/>
    </row>
    <row r="35" spans="1:10" ht="101.45" customHeight="1" x14ac:dyDescent="0.25">
      <c r="A35" s="22" t="s">
        <v>63</v>
      </c>
      <c r="B35" s="139" t="s">
        <v>140</v>
      </c>
      <c r="C35" s="139"/>
      <c r="D35" s="139"/>
      <c r="E35" s="139"/>
      <c r="F35" s="139"/>
      <c r="G35" s="139"/>
      <c r="H35" s="139"/>
      <c r="I35" s="139"/>
      <c r="J35" s="140"/>
    </row>
    <row r="36" spans="1:10" ht="15.75" x14ac:dyDescent="0.25">
      <c r="A36" s="69" t="s">
        <v>64</v>
      </c>
      <c r="B36" s="70"/>
      <c r="C36" s="70"/>
      <c r="D36" s="70"/>
      <c r="E36" s="70"/>
      <c r="F36" s="70"/>
      <c r="G36" s="70"/>
      <c r="H36" s="70"/>
      <c r="I36" s="70"/>
      <c r="J36" s="71"/>
    </row>
    <row r="37" spans="1:10" ht="15.75" x14ac:dyDescent="0.25">
      <c r="A37" s="62" t="s">
        <v>65</v>
      </c>
      <c r="B37" s="63"/>
      <c r="C37" s="63"/>
      <c r="D37" s="63"/>
      <c r="E37" s="63"/>
      <c r="F37" s="63"/>
      <c r="G37" s="63"/>
      <c r="H37" s="63"/>
      <c r="I37" s="63"/>
      <c r="J37" s="64"/>
    </row>
    <row r="38" spans="1:10" ht="27.75" customHeight="1" x14ac:dyDescent="0.25">
      <c r="A38" s="65" t="s">
        <v>66</v>
      </c>
      <c r="B38" s="66"/>
      <c r="C38" s="66"/>
      <c r="D38" s="66"/>
      <c r="E38" s="66"/>
      <c r="F38" s="66"/>
      <c r="G38" s="66"/>
      <c r="H38" s="66"/>
      <c r="I38" s="66"/>
      <c r="J38" s="67"/>
    </row>
    <row r="39" spans="1:10" ht="27.75" customHeight="1" x14ac:dyDescent="0.25">
      <c r="A39" s="28"/>
      <c r="B39" s="28"/>
      <c r="C39" s="28"/>
      <c r="D39" s="28"/>
      <c r="E39" s="28"/>
      <c r="F39" s="28"/>
      <c r="G39" s="28"/>
      <c r="H39" s="28"/>
      <c r="I39" s="28"/>
      <c r="J39" s="28"/>
    </row>
    <row r="40" spans="1:10" ht="30.75" customHeight="1" x14ac:dyDescent="0.25">
      <c r="A40" s="68" t="s">
        <v>67</v>
      </c>
      <c r="B40" s="68"/>
      <c r="C40" s="68"/>
      <c r="D40" s="68"/>
      <c r="E40" s="68"/>
      <c r="F40" s="68"/>
      <c r="G40" s="68"/>
      <c r="H40" s="68"/>
      <c r="I40" s="68"/>
      <c r="J40" s="68"/>
    </row>
    <row r="41" spans="1:10" x14ac:dyDescent="0.25">
      <c r="B41" s="45"/>
    </row>
    <row r="42" spans="1:10" x14ac:dyDescent="0.25">
      <c r="A42" s="31" t="s">
        <v>68</v>
      </c>
      <c r="B42" s="51">
        <f>+A25</f>
        <v>1200000</v>
      </c>
      <c r="D42" s="41"/>
      <c r="E42" s="41"/>
      <c r="F42" s="41"/>
      <c r="H42" s="41"/>
      <c r="I42" s="41"/>
      <c r="J42" s="41"/>
    </row>
    <row r="43" spans="1:10" x14ac:dyDescent="0.25">
      <c r="A43" s="31" t="s">
        <v>69</v>
      </c>
      <c r="B43" s="51">
        <f>+C25</f>
        <v>392000</v>
      </c>
      <c r="D43" s="40"/>
      <c r="E43" s="40" t="s">
        <v>70</v>
      </c>
      <c r="F43" s="40"/>
      <c r="H43" s="40"/>
      <c r="I43" s="40" t="s">
        <v>71</v>
      </c>
      <c r="J43" s="40"/>
    </row>
    <row r="44" spans="1:10" x14ac:dyDescent="0.25">
      <c r="A44" s="31" t="s">
        <v>72</v>
      </c>
      <c r="B44" s="51">
        <f>+F25</f>
        <v>0</v>
      </c>
      <c r="D44" s="39"/>
      <c r="E44" s="39" t="s">
        <v>73</v>
      </c>
      <c r="F44" s="39"/>
      <c r="H44" s="39"/>
      <c r="I44" s="39" t="s">
        <v>74</v>
      </c>
      <c r="J44" s="39"/>
    </row>
    <row r="45" spans="1:10" x14ac:dyDescent="0.25">
      <c r="B45" s="45"/>
    </row>
    <row r="46" spans="1:10" x14ac:dyDescent="0.25">
      <c r="B46" s="45"/>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38:J38"/>
    <mergeCell ref="A40:J40"/>
    <mergeCell ref="A36:J36"/>
    <mergeCell ref="A26:J26"/>
    <mergeCell ref="C27:D27"/>
    <mergeCell ref="E27:F27"/>
    <mergeCell ref="G27:H27"/>
    <mergeCell ref="I27:J27"/>
    <mergeCell ref="A30:J30"/>
    <mergeCell ref="A31:J31"/>
    <mergeCell ref="B32:J32"/>
    <mergeCell ref="B33:J33"/>
    <mergeCell ref="B34:J34"/>
    <mergeCell ref="B35:J35"/>
  </mergeCells>
  <dataValidations count="15">
    <dataValidation allowBlank="1" sqref="A8" xr:uid="{00000000-0002-0000-0200-000000000000}"/>
    <dataValidation allowBlank="1" showInputMessage="1" prompt="Nombre del capítulo" sqref="B8:J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2:J32" xr:uid="{00000000-0002-0000-0200-000003000000}"/>
    <dataValidation allowBlank="1" showInputMessage="1" showErrorMessage="1" prompt="1. Describir lo plasmado en el presupuesto_x000a_2. Describir lo alcanzado en términos financieros y de producción " sqref="B34:J34" xr:uid="{00000000-0002-0000-0200-000004000000}"/>
    <dataValidation allowBlank="1" showInputMessage="1" showErrorMessage="1" prompt="De existir desvío, explicar razones." sqref="B35:J35" xr:uid="{00000000-0002-0000-0200-000005000000}"/>
    <dataValidation allowBlank="1" showInputMessage="1" showErrorMessage="1" prompt="Oportunidades de mejora identificadas" sqref="A38:J39" xr:uid="{00000000-0002-0000-0200-000006000000}"/>
    <dataValidation allowBlank="1" showInputMessage="1" showErrorMessage="1" prompt="Presupuesto del programa" sqref="A25:C25 F25" xr:uid="{00000000-0002-0000-0200-000007000000}"/>
    <dataValidation allowBlank="1" showInputMessage="1" showErrorMessage="1" prompt="¿En qué consiste el programa?" sqref="B33:J33 B19:J19" xr:uid="{00000000-0002-0000-0200-000008000000}"/>
    <dataValidation allowBlank="1" showInputMessage="1" showErrorMessage="1" prompt="Nombre de cada producto" sqref="A28:A29" xr:uid="{00000000-0002-0000-0200-000009000000}"/>
    <dataValidation allowBlank="1" showInputMessage="1" showErrorMessage="1" prompt="Nombre del indicador" sqref="B28:B29" xr:uid="{00000000-0002-0000-0200-00000A000000}"/>
    <dataValidation allowBlank="1" showInputMessage="1" showErrorMessage="1" prompt="Meta anual del indicador" sqref="C28:C29 E28" xr:uid="{00000000-0002-0000-0200-00000B000000}"/>
    <dataValidation allowBlank="1" showInputMessage="1" showErrorMessage="1" prompt="Monto presupuestado para el producto" sqref="D28:D29 E29:F29 F28" xr:uid="{00000000-0002-0000-0200-00000C000000}"/>
    <dataValidation allowBlank="1" showInputMessage="1" showErrorMessage="1" prompt="Meta alcanzada en el trimestre" sqref="G28:G29" xr:uid="{00000000-0002-0000-0200-00000D000000}"/>
    <dataValidation allowBlank="1" showInputMessage="1" showErrorMessage="1" prompt="Monto ejecutado en el trimestre" sqref="H28:H29" xr:uid="{00000000-0002-0000-02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N47"/>
  <sheetViews>
    <sheetView showGridLines="0" topLeftCell="A27" zoomScale="124" zoomScaleNormal="124" workbookViewId="0">
      <selection activeCell="O38" sqref="O38"/>
    </sheetView>
  </sheetViews>
  <sheetFormatPr baseColWidth="10" defaultColWidth="11.42578125" defaultRowHeight="15" x14ac:dyDescent="0.25"/>
  <cols>
    <col min="1" max="1" width="23" style="5" customWidth="1"/>
    <col min="2" max="2" width="13.7109375" style="5" bestFit="1" customWidth="1"/>
    <col min="3" max="9" width="12.7109375" style="5" customWidth="1"/>
    <col min="10" max="10" width="15" style="5" customWidth="1"/>
    <col min="12" max="12" width="20.85546875" hidden="1" customWidth="1"/>
    <col min="13" max="14" width="0" hidden="1" customWidth="1"/>
  </cols>
  <sheetData>
    <row r="1" spans="1:10" ht="21.75" thickBot="1" x14ac:dyDescent="0.3">
      <c r="A1" s="23"/>
      <c r="B1" s="112" t="s">
        <v>0</v>
      </c>
      <c r="C1" s="113"/>
      <c r="D1" s="113"/>
      <c r="E1" s="113"/>
      <c r="F1" s="113"/>
      <c r="G1" s="113"/>
      <c r="H1" s="113"/>
      <c r="I1" s="113"/>
      <c r="J1" s="114"/>
    </row>
    <row r="2" spans="1:10" ht="21.75" thickBot="1" x14ac:dyDescent="0.3">
      <c r="A2" s="24"/>
      <c r="B2" s="115" t="s">
        <v>1</v>
      </c>
      <c r="C2" s="116"/>
      <c r="D2" s="115" t="s">
        <v>2</v>
      </c>
      <c r="E2" s="116"/>
      <c r="F2" s="116"/>
      <c r="G2" s="116"/>
      <c r="H2" s="117"/>
      <c r="I2" s="1" t="s">
        <v>3</v>
      </c>
      <c r="J2" s="2" t="s">
        <v>4</v>
      </c>
    </row>
    <row r="3" spans="1:10" ht="21.75" thickBot="1" x14ac:dyDescent="0.3">
      <c r="A3" s="25"/>
      <c r="B3" s="118" t="s">
        <v>5</v>
      </c>
      <c r="C3" s="119"/>
      <c r="D3" s="118"/>
      <c r="E3" s="119"/>
      <c r="F3" s="119"/>
      <c r="G3" s="119"/>
      <c r="H3" s="120"/>
      <c r="I3" s="29">
        <v>45751</v>
      </c>
      <c r="J3" s="30"/>
    </row>
    <row r="4" spans="1:10" x14ac:dyDescent="0.25">
      <c r="A4" s="108"/>
      <c r="B4" s="109"/>
      <c r="C4" s="109"/>
      <c r="D4" s="110"/>
      <c r="E4" s="110"/>
      <c r="F4" s="110"/>
      <c r="G4" s="110"/>
      <c r="H4" s="110"/>
      <c r="I4" s="109"/>
      <c r="J4" s="111"/>
    </row>
    <row r="5" spans="1:10" ht="3" customHeight="1" x14ac:dyDescent="0.25">
      <c r="A5" s="97"/>
      <c r="B5" s="98"/>
      <c r="C5" s="98"/>
      <c r="D5" s="98"/>
      <c r="E5" s="98"/>
      <c r="F5" s="98"/>
      <c r="G5" s="98"/>
      <c r="H5" s="98"/>
      <c r="I5" s="98"/>
      <c r="J5" s="99"/>
    </row>
    <row r="6" spans="1:10" ht="15.75" x14ac:dyDescent="0.25">
      <c r="A6" s="69" t="s">
        <v>75</v>
      </c>
      <c r="B6" s="70"/>
      <c r="C6" s="70"/>
      <c r="D6" s="70"/>
      <c r="E6" s="70"/>
      <c r="F6" s="70"/>
      <c r="G6" s="70"/>
      <c r="H6" s="70"/>
      <c r="I6" s="70"/>
      <c r="J6" s="71"/>
    </row>
    <row r="7" spans="1:10" ht="15.75" x14ac:dyDescent="0.25">
      <c r="A7" s="72" t="s">
        <v>7</v>
      </c>
      <c r="B7" s="73"/>
      <c r="C7" s="73"/>
      <c r="D7" s="73"/>
      <c r="E7" s="73"/>
      <c r="F7" s="73"/>
      <c r="G7" s="73"/>
      <c r="H7" s="73"/>
      <c r="I7" s="73"/>
      <c r="J7" s="74"/>
    </row>
    <row r="8" spans="1:10" x14ac:dyDescent="0.25">
      <c r="A8" s="3" t="s">
        <v>8</v>
      </c>
      <c r="B8" s="100" t="s">
        <v>9</v>
      </c>
      <c r="C8" s="101"/>
      <c r="D8" s="101"/>
      <c r="E8" s="101"/>
      <c r="F8" s="101"/>
      <c r="G8" s="101"/>
      <c r="H8" s="101"/>
      <c r="I8" s="101"/>
      <c r="J8" s="102"/>
    </row>
    <row r="9" spans="1:10" ht="15" customHeight="1" x14ac:dyDescent="0.25">
      <c r="A9" s="26" t="s">
        <v>10</v>
      </c>
      <c r="B9" s="100" t="s">
        <v>11</v>
      </c>
      <c r="C9" s="101"/>
      <c r="D9" s="101"/>
      <c r="E9" s="101"/>
      <c r="F9" s="101"/>
      <c r="G9" s="101"/>
      <c r="H9" s="101"/>
      <c r="I9" s="101"/>
      <c r="J9" s="102"/>
    </row>
    <row r="10" spans="1:10" x14ac:dyDescent="0.25">
      <c r="A10" s="26" t="s">
        <v>12</v>
      </c>
      <c r="B10" s="100" t="s">
        <v>13</v>
      </c>
      <c r="C10" s="101"/>
      <c r="D10" s="101"/>
      <c r="E10" s="101"/>
      <c r="F10" s="101"/>
      <c r="G10" s="101"/>
      <c r="H10" s="101"/>
      <c r="I10" s="101"/>
      <c r="J10" s="102"/>
    </row>
    <row r="11" spans="1:10" ht="44.25" customHeight="1" x14ac:dyDescent="0.25">
      <c r="A11" s="3" t="s">
        <v>14</v>
      </c>
      <c r="B11" s="78" t="s">
        <v>76</v>
      </c>
      <c r="C11" s="103"/>
      <c r="D11" s="103"/>
      <c r="E11" s="103"/>
      <c r="F11" s="103"/>
      <c r="G11" s="103"/>
      <c r="H11" s="103"/>
      <c r="I11" s="103"/>
      <c r="J11" s="104"/>
    </row>
    <row r="12" spans="1:10" ht="49.5" customHeight="1" x14ac:dyDescent="0.25">
      <c r="A12" s="3" t="s">
        <v>16</v>
      </c>
      <c r="B12" s="123" t="s">
        <v>17</v>
      </c>
      <c r="C12" s="124"/>
      <c r="D12" s="124"/>
      <c r="E12" s="124"/>
      <c r="F12" s="124"/>
      <c r="G12" s="124"/>
      <c r="H12" s="124"/>
      <c r="I12" s="124"/>
      <c r="J12" s="125"/>
    </row>
    <row r="13" spans="1:10" ht="15.75" x14ac:dyDescent="0.25">
      <c r="A13" s="69" t="s">
        <v>18</v>
      </c>
      <c r="B13" s="70"/>
      <c r="C13" s="70"/>
      <c r="D13" s="70"/>
      <c r="E13" s="70"/>
      <c r="F13" s="70"/>
      <c r="G13" s="70"/>
      <c r="H13" s="70"/>
      <c r="I13" s="70"/>
      <c r="J13" s="71"/>
    </row>
    <row r="14" spans="1:10" ht="27.75" customHeight="1" x14ac:dyDescent="0.25">
      <c r="A14" s="3" t="s">
        <v>19</v>
      </c>
      <c r="B14" s="27">
        <v>3</v>
      </c>
      <c r="C14" s="96" t="str">
        <f>IFERROR(VLOOKUP(B14,'[1]Validacion datos'!A2:B5,2,FALSE),"")</f>
        <v>DESARROLLO PRODUCTIVO</v>
      </c>
      <c r="D14" s="96"/>
      <c r="E14" s="96"/>
      <c r="F14" s="96"/>
      <c r="G14" s="96"/>
      <c r="H14" s="96"/>
      <c r="I14" s="96"/>
      <c r="J14" s="96"/>
    </row>
    <row r="15" spans="1:10" ht="26.25" customHeight="1" x14ac:dyDescent="0.25">
      <c r="A15" s="3" t="s">
        <v>20</v>
      </c>
      <c r="B15" s="6">
        <v>3.5</v>
      </c>
      <c r="C15" s="96" t="str">
        <f>IFERROR(VLOOKUP(B15,'[1]Validacion datos'!A8:B26,2,FALSE),"")</f>
        <v>Estructura productiva sectorial y territorialmente adecuada, integrada competitivamente a la economía global y que aprovecha las oportunidades del mercado local.</v>
      </c>
      <c r="D15" s="96"/>
      <c r="E15" s="96"/>
      <c r="F15" s="96"/>
      <c r="G15" s="96"/>
      <c r="H15" s="96"/>
      <c r="I15" s="96"/>
      <c r="J15" s="96"/>
    </row>
    <row r="16" spans="1:10" ht="21.6" customHeight="1" x14ac:dyDescent="0.25">
      <c r="A16" s="3" t="s">
        <v>22</v>
      </c>
      <c r="B16" s="7" t="s">
        <v>23</v>
      </c>
      <c r="C16" s="96" t="str">
        <f>IFERROR(VLOOKUP(B16,'[1]Validacion datos'!D8:E64,2,FALSE),"")</f>
        <v>Consolidar un entorno adecuado que incentive la inversión para el desarrollo sostenible del sector minero</v>
      </c>
      <c r="D16" s="96"/>
      <c r="E16" s="96"/>
      <c r="F16" s="96"/>
      <c r="G16" s="96"/>
      <c r="H16" s="96"/>
      <c r="I16" s="96"/>
      <c r="J16" s="96"/>
    </row>
    <row r="17" spans="1:13" ht="15.75" x14ac:dyDescent="0.25">
      <c r="A17" s="69" t="s">
        <v>24</v>
      </c>
      <c r="B17" s="70"/>
      <c r="C17" s="70"/>
      <c r="D17" s="70"/>
      <c r="E17" s="70"/>
      <c r="F17" s="70"/>
      <c r="G17" s="70"/>
      <c r="H17" s="70"/>
      <c r="I17" s="70"/>
      <c r="J17" s="71"/>
    </row>
    <row r="18" spans="1:13" ht="29.25" customHeight="1" x14ac:dyDescent="0.25">
      <c r="A18" s="3" t="s">
        <v>25</v>
      </c>
      <c r="B18" s="78" t="s">
        <v>77</v>
      </c>
      <c r="C18" s="78"/>
      <c r="D18" s="78"/>
      <c r="E18" s="78"/>
      <c r="F18" s="78"/>
      <c r="G18" s="78"/>
      <c r="H18" s="78"/>
      <c r="I18" s="78"/>
      <c r="J18" s="79"/>
    </row>
    <row r="19" spans="1:13" ht="33" customHeight="1" x14ac:dyDescent="0.25">
      <c r="A19" s="8" t="s">
        <v>27</v>
      </c>
      <c r="B19" s="78" t="s">
        <v>78</v>
      </c>
      <c r="C19" s="78"/>
      <c r="D19" s="78"/>
      <c r="E19" s="78"/>
      <c r="F19" s="78"/>
      <c r="G19" s="78"/>
      <c r="H19" s="78"/>
      <c r="I19" s="78"/>
      <c r="J19" s="79"/>
    </row>
    <row r="20" spans="1:13" ht="34.5" customHeight="1" x14ac:dyDescent="0.25">
      <c r="A20" s="8" t="s">
        <v>29</v>
      </c>
      <c r="B20" s="78" t="s">
        <v>79</v>
      </c>
      <c r="C20" s="78"/>
      <c r="D20" s="78"/>
      <c r="E20" s="78"/>
      <c r="F20" s="78"/>
      <c r="G20" s="78"/>
      <c r="H20" s="78"/>
      <c r="I20" s="78"/>
      <c r="J20" s="79"/>
    </row>
    <row r="21" spans="1:13" ht="40.5" customHeight="1" x14ac:dyDescent="0.25">
      <c r="A21" s="8" t="s">
        <v>31</v>
      </c>
      <c r="B21" s="78" t="s">
        <v>80</v>
      </c>
      <c r="C21" s="78"/>
      <c r="D21" s="78"/>
      <c r="E21" s="78"/>
      <c r="F21" s="78"/>
      <c r="G21" s="78"/>
      <c r="H21" s="78"/>
      <c r="I21" s="78"/>
      <c r="J21" s="79"/>
    </row>
    <row r="22" spans="1:13" ht="15.75" x14ac:dyDescent="0.25">
      <c r="A22" s="69" t="s">
        <v>33</v>
      </c>
      <c r="B22" s="70"/>
      <c r="C22" s="70"/>
      <c r="D22" s="70"/>
      <c r="E22" s="70"/>
      <c r="F22" s="70"/>
      <c r="G22" s="70"/>
      <c r="H22" s="70"/>
      <c r="I22" s="70"/>
      <c r="J22" s="71"/>
    </row>
    <row r="23" spans="1:13" ht="15.75" x14ac:dyDescent="0.25">
      <c r="A23" s="72" t="s">
        <v>34</v>
      </c>
      <c r="B23" s="73"/>
      <c r="C23" s="73"/>
      <c r="D23" s="73"/>
      <c r="E23" s="73"/>
      <c r="F23" s="73"/>
      <c r="G23" s="73"/>
      <c r="H23" s="73"/>
      <c r="I23" s="73"/>
      <c r="J23" s="74"/>
    </row>
    <row r="24" spans="1:13" ht="15" customHeight="1" x14ac:dyDescent="0.25">
      <c r="A24" s="91" t="s">
        <v>35</v>
      </c>
      <c r="B24" s="92"/>
      <c r="C24" s="93" t="s">
        <v>36</v>
      </c>
      <c r="D24" s="94"/>
      <c r="E24" s="94"/>
      <c r="F24" s="94" t="s">
        <v>37</v>
      </c>
      <c r="G24" s="94"/>
      <c r="H24" s="92"/>
      <c r="I24" s="93" t="s">
        <v>38</v>
      </c>
      <c r="J24" s="95"/>
    </row>
    <row r="25" spans="1:13" x14ac:dyDescent="0.25">
      <c r="A25" s="84">
        <v>1000000</v>
      </c>
      <c r="B25" s="85"/>
      <c r="C25" s="86">
        <v>3458284</v>
      </c>
      <c r="D25" s="87"/>
      <c r="E25" s="88"/>
      <c r="F25" s="86">
        <v>0</v>
      </c>
      <c r="G25" s="87"/>
      <c r="H25" s="88"/>
      <c r="I25" s="121">
        <f>+F25/C25</f>
        <v>0</v>
      </c>
      <c r="J25" s="122"/>
    </row>
    <row r="26" spans="1:13" ht="15.75" x14ac:dyDescent="0.25">
      <c r="A26" s="72" t="s">
        <v>39</v>
      </c>
      <c r="B26" s="73"/>
      <c r="C26" s="73"/>
      <c r="D26" s="73"/>
      <c r="E26" s="73"/>
      <c r="F26" s="73"/>
      <c r="G26" s="73"/>
      <c r="H26" s="73"/>
      <c r="I26" s="73"/>
      <c r="J26" s="74"/>
    </row>
    <row r="27" spans="1:13" x14ac:dyDescent="0.25">
      <c r="A27" s="4"/>
      <c r="B27"/>
      <c r="C27" s="75" t="s">
        <v>126</v>
      </c>
      <c r="D27" s="76"/>
      <c r="E27" s="75" t="s">
        <v>41</v>
      </c>
      <c r="F27" s="76"/>
      <c r="G27" s="75" t="s">
        <v>42</v>
      </c>
      <c r="H27" s="75"/>
      <c r="I27" s="75" t="s">
        <v>43</v>
      </c>
      <c r="J27" s="77"/>
    </row>
    <row r="28" spans="1:13" ht="38.25" x14ac:dyDescent="0.25">
      <c r="A28" s="9" t="s">
        <v>44</v>
      </c>
      <c r="B28" s="10" t="s">
        <v>45</v>
      </c>
      <c r="C28" s="10" t="s">
        <v>46</v>
      </c>
      <c r="D28" s="10" t="s">
        <v>47</v>
      </c>
      <c r="E28" s="10" t="s">
        <v>48</v>
      </c>
      <c r="F28" s="10" t="s">
        <v>49</v>
      </c>
      <c r="G28" s="10" t="s">
        <v>50</v>
      </c>
      <c r="H28" s="10" t="s">
        <v>51</v>
      </c>
      <c r="I28" s="10" t="s">
        <v>52</v>
      </c>
      <c r="J28" s="11" t="s">
        <v>53</v>
      </c>
    </row>
    <row r="29" spans="1:13" ht="72.75" customHeight="1" x14ac:dyDescent="0.25">
      <c r="A29" s="32" t="s">
        <v>81</v>
      </c>
      <c r="B29" s="33" t="s">
        <v>82</v>
      </c>
      <c r="C29" s="12">
        <v>50</v>
      </c>
      <c r="D29" s="13">
        <v>4266603.47</v>
      </c>
      <c r="E29" s="12">
        <v>10</v>
      </c>
      <c r="F29" s="34">
        <v>219072</v>
      </c>
      <c r="G29" s="14">
        <v>10</v>
      </c>
      <c r="H29" s="34">
        <v>0</v>
      </c>
      <c r="I29" s="15">
        <f>+Tabla15[[#This Row],[Física 
(E)]]/Tabla15[[#This Row],[Física
(C)]]</f>
        <v>1</v>
      </c>
      <c r="J29" s="16">
        <f>+Tabla15[[#This Row],[Financiera 
 (F)]]/Tabla15[[#This Row],[Financiera
(D)]]</f>
        <v>0</v>
      </c>
      <c r="M29" s="55"/>
    </row>
    <row r="30" spans="1:13" ht="15.75" x14ac:dyDescent="0.25">
      <c r="A30" s="69" t="s">
        <v>56</v>
      </c>
      <c r="B30" s="70"/>
      <c r="C30" s="70"/>
      <c r="D30" s="70"/>
      <c r="E30" s="70"/>
      <c r="F30" s="70"/>
      <c r="G30" s="70"/>
      <c r="H30" s="70"/>
      <c r="I30" s="70"/>
      <c r="J30" s="71"/>
    </row>
    <row r="31" spans="1:13" ht="15.75" x14ac:dyDescent="0.25">
      <c r="A31" s="72" t="s">
        <v>57</v>
      </c>
      <c r="B31" s="73"/>
      <c r="C31" s="73"/>
      <c r="D31" s="73"/>
      <c r="E31" s="73"/>
      <c r="F31" s="73"/>
      <c r="G31" s="73"/>
      <c r="H31" s="73"/>
      <c r="I31" s="73"/>
      <c r="J31" s="74"/>
    </row>
    <row r="32" spans="1:13" x14ac:dyDescent="0.25">
      <c r="A32" s="22" t="s">
        <v>58</v>
      </c>
      <c r="B32" s="78" t="s">
        <v>83</v>
      </c>
      <c r="C32" s="78"/>
      <c r="D32" s="78"/>
      <c r="E32" s="78"/>
      <c r="F32" s="78"/>
      <c r="G32" s="78"/>
      <c r="H32" s="78"/>
      <c r="I32" s="78"/>
      <c r="J32" s="79"/>
    </row>
    <row r="33" spans="1:14" ht="30" x14ac:dyDescent="0.25">
      <c r="A33" s="22" t="s">
        <v>60</v>
      </c>
      <c r="B33" s="78" t="s">
        <v>84</v>
      </c>
      <c r="C33" s="78"/>
      <c r="D33" s="78"/>
      <c r="E33" s="78"/>
      <c r="F33" s="78"/>
      <c r="G33" s="78"/>
      <c r="H33" s="78"/>
      <c r="I33" s="78"/>
      <c r="J33" s="79"/>
    </row>
    <row r="34" spans="1:14" x14ac:dyDescent="0.25">
      <c r="A34" s="22" t="s">
        <v>62</v>
      </c>
      <c r="B34" s="82" t="s">
        <v>134</v>
      </c>
      <c r="C34" s="82"/>
      <c r="D34" s="82"/>
      <c r="E34" s="82"/>
      <c r="F34" s="82"/>
      <c r="G34" s="82"/>
      <c r="H34" s="82"/>
      <c r="I34" s="82"/>
      <c r="J34" s="83"/>
      <c r="L34" s="60" t="s">
        <v>130</v>
      </c>
      <c r="M34" s="61"/>
      <c r="N34" s="61"/>
    </row>
    <row r="35" spans="1:14" ht="50.1" customHeight="1" x14ac:dyDescent="0.25">
      <c r="A35" s="22" t="s">
        <v>63</v>
      </c>
      <c r="B35" s="139" t="s">
        <v>129</v>
      </c>
      <c r="C35" s="141"/>
      <c r="D35" s="141"/>
      <c r="E35" s="141"/>
      <c r="F35" s="141"/>
      <c r="G35" s="141"/>
      <c r="H35" s="141"/>
      <c r="I35" s="141"/>
      <c r="J35" s="142"/>
      <c r="L35" s="61" t="s">
        <v>131</v>
      </c>
      <c r="M35" s="61"/>
      <c r="N35" s="61"/>
    </row>
    <row r="36" spans="1:14" ht="15.75" x14ac:dyDescent="0.25">
      <c r="A36" s="69" t="s">
        <v>64</v>
      </c>
      <c r="B36" s="70"/>
      <c r="C36" s="70"/>
      <c r="D36" s="70"/>
      <c r="E36" s="70"/>
      <c r="F36" s="70"/>
      <c r="G36" s="70"/>
      <c r="H36" s="70"/>
      <c r="I36" s="70"/>
      <c r="J36" s="71"/>
    </row>
    <row r="37" spans="1:14" ht="15.75" x14ac:dyDescent="0.25">
      <c r="A37" s="62" t="s">
        <v>65</v>
      </c>
      <c r="B37" s="63"/>
      <c r="C37" s="63"/>
      <c r="D37" s="63"/>
      <c r="E37" s="63"/>
      <c r="F37" s="63"/>
      <c r="G37" s="63"/>
      <c r="H37" s="63"/>
      <c r="I37" s="63"/>
      <c r="J37" s="64"/>
    </row>
    <row r="38" spans="1:14" ht="27.75" customHeight="1" x14ac:dyDescent="0.25">
      <c r="A38" s="65" t="s">
        <v>66</v>
      </c>
      <c r="B38" s="66"/>
      <c r="C38" s="66"/>
      <c r="D38" s="66"/>
      <c r="E38" s="66"/>
      <c r="F38" s="66"/>
      <c r="G38" s="66"/>
      <c r="H38" s="66"/>
      <c r="I38" s="66"/>
      <c r="J38" s="67"/>
    </row>
    <row r="39" spans="1:14" ht="13.5" customHeight="1" x14ac:dyDescent="0.25">
      <c r="A39" s="28"/>
      <c r="B39" s="28"/>
      <c r="C39" s="28"/>
      <c r="D39" s="28"/>
      <c r="E39" s="28"/>
      <c r="F39" s="28"/>
      <c r="G39" s="28"/>
      <c r="H39" s="28"/>
      <c r="I39" s="28"/>
      <c r="J39" s="28"/>
    </row>
    <row r="40" spans="1:14" ht="30.75" customHeight="1" x14ac:dyDescent="0.25">
      <c r="A40" s="68" t="s">
        <v>67</v>
      </c>
      <c r="B40" s="68"/>
      <c r="C40" s="68"/>
      <c r="D40" s="68"/>
      <c r="E40" s="68"/>
      <c r="F40" s="68"/>
      <c r="G40" s="68"/>
      <c r="H40" s="68"/>
      <c r="I40" s="68"/>
      <c r="J40" s="68"/>
    </row>
    <row r="41" spans="1:14" x14ac:dyDescent="0.25">
      <c r="B41" s="45"/>
      <c r="C41" s="45"/>
    </row>
    <row r="42" spans="1:14" x14ac:dyDescent="0.25">
      <c r="A42" s="31" t="s">
        <v>68</v>
      </c>
      <c r="B42" s="51">
        <f>+A25</f>
        <v>1000000</v>
      </c>
      <c r="C42" s="45"/>
      <c r="D42" s="41"/>
      <c r="E42" s="41"/>
      <c r="F42" s="41"/>
      <c r="H42" s="41"/>
      <c r="I42" s="41"/>
      <c r="J42" s="41"/>
    </row>
    <row r="43" spans="1:14" x14ac:dyDescent="0.25">
      <c r="A43" s="31" t="s">
        <v>69</v>
      </c>
      <c r="B43" s="51">
        <f>+C25</f>
        <v>3458284</v>
      </c>
      <c r="C43" s="45"/>
      <c r="D43" s="40"/>
      <c r="E43" s="40" t="s">
        <v>70</v>
      </c>
      <c r="F43" s="40"/>
      <c r="H43" s="40"/>
      <c r="I43" s="40" t="s">
        <v>71</v>
      </c>
      <c r="J43" s="40"/>
    </row>
    <row r="44" spans="1:14" x14ac:dyDescent="0.25">
      <c r="A44" s="31" t="s">
        <v>72</v>
      </c>
      <c r="B44" s="51">
        <f>+F25</f>
        <v>0</v>
      </c>
      <c r="C44" s="45"/>
      <c r="D44" s="39"/>
      <c r="E44" s="39" t="s">
        <v>73</v>
      </c>
      <c r="F44" s="39"/>
      <c r="H44" s="39"/>
      <c r="I44" s="39" t="s">
        <v>74</v>
      </c>
      <c r="J44" s="39"/>
    </row>
    <row r="45" spans="1:14" x14ac:dyDescent="0.25">
      <c r="B45" s="45"/>
      <c r="C45" s="45"/>
    </row>
    <row r="46" spans="1:14" x14ac:dyDescent="0.25">
      <c r="B46" s="45"/>
      <c r="C46" s="45"/>
    </row>
    <row r="47" spans="1:14" x14ac:dyDescent="0.25">
      <c r="B47" s="45"/>
      <c r="C47" s="45"/>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38:J38"/>
    <mergeCell ref="A40:J40"/>
    <mergeCell ref="A36:J36"/>
    <mergeCell ref="A26:J26"/>
    <mergeCell ref="C27:D27"/>
    <mergeCell ref="E27:F27"/>
    <mergeCell ref="G27:H27"/>
    <mergeCell ref="I27:J27"/>
    <mergeCell ref="A30:J30"/>
    <mergeCell ref="A31:J31"/>
    <mergeCell ref="B32:J32"/>
    <mergeCell ref="B33:J33"/>
    <mergeCell ref="B34:J34"/>
    <mergeCell ref="B35:J35"/>
  </mergeCells>
  <phoneticPr fontId="22" type="noConversion"/>
  <dataValidations xWindow="1546" yWindow="1269" count="15">
    <dataValidation allowBlank="1" sqref="A8" xr:uid="{00000000-0002-0000-0400-000000000000}"/>
    <dataValidation allowBlank="1" showInputMessage="1" prompt="Nombre del capítulo" sqref="B8:J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2:J32" xr:uid="{00000000-0002-0000-0400-000003000000}"/>
    <dataValidation allowBlank="1" showInputMessage="1" showErrorMessage="1" prompt="1. Describir lo plasmado en el presupuesto_x000a_2. Describir lo alcanzado en términos financieros y de producción " sqref="B34:J34" xr:uid="{00000000-0002-0000-0400-000004000000}"/>
    <dataValidation allowBlank="1" showInputMessage="1" showErrorMessage="1" prompt="De existir desvío, explicar razones." sqref="B35:J35" xr:uid="{00000000-0002-0000-0400-000005000000}"/>
    <dataValidation allowBlank="1" showInputMessage="1" showErrorMessage="1" prompt="Oportunidades de mejora identificadas" sqref="A38:J39"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33:J33 B19:J19" xr:uid="{00000000-0002-0000-0400-000008000000}"/>
    <dataValidation allowBlank="1" showInputMessage="1" showErrorMessage="1" prompt="Nombre de cada producto" sqref="A28:A29" xr:uid="{00000000-0002-0000-0400-000009000000}"/>
    <dataValidation allowBlank="1" showInputMessage="1" showErrorMessage="1" prompt="Nombre del indicador" sqref="B28:B29" xr:uid="{00000000-0002-0000-0400-00000A000000}"/>
    <dataValidation allowBlank="1" showInputMessage="1" showErrorMessage="1" prompt="Meta anual del indicador" sqref="C28:C29 E28" xr:uid="{00000000-0002-0000-0400-00000B000000}"/>
    <dataValidation allowBlank="1" showInputMessage="1" showErrorMessage="1" prompt="Monto presupuestado para el producto" sqref="D28:D29 E29:F29 F28" xr:uid="{00000000-0002-0000-0400-00000C000000}"/>
    <dataValidation allowBlank="1" showInputMessage="1" showErrorMessage="1" prompt="Meta alcanzada en el trimestre" sqref="G28:G29" xr:uid="{00000000-0002-0000-0400-00000D000000}"/>
    <dataValidation allowBlank="1" showInputMessage="1" showErrorMessage="1" prompt="Monto ejecutado en el trimestre" sqref="H28:H29" xr:uid="{00000000-0002-0000-04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colBreaks count="1" manualBreakCount="1">
    <brk id="10"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0579-9065-481C-B949-6A3724475852}">
  <sheetPr>
    <tabColor theme="9" tint="0.59999389629810485"/>
  </sheetPr>
  <dimension ref="A1:J47"/>
  <sheetViews>
    <sheetView showGridLines="0" topLeftCell="A28" zoomScale="130" zoomScaleNormal="130" workbookViewId="0">
      <selection activeCell="K28" sqref="K1:K1048576"/>
    </sheetView>
  </sheetViews>
  <sheetFormatPr baseColWidth="10" defaultColWidth="11.42578125" defaultRowHeight="15" x14ac:dyDescent="0.25"/>
  <cols>
    <col min="1" max="1" width="23" style="5" customWidth="1"/>
    <col min="2" max="2" width="18.42578125" style="5" customWidth="1"/>
    <col min="3" max="9" width="12.7109375" style="5" customWidth="1"/>
    <col min="10" max="10" width="15.5703125" style="5" customWidth="1"/>
  </cols>
  <sheetData>
    <row r="1" spans="1:10" ht="21.75" thickBot="1" x14ac:dyDescent="0.3">
      <c r="A1" s="23"/>
      <c r="B1" s="112" t="s">
        <v>0</v>
      </c>
      <c r="C1" s="113"/>
      <c r="D1" s="113"/>
      <c r="E1" s="113"/>
      <c r="F1" s="113"/>
      <c r="G1" s="113"/>
      <c r="H1" s="113"/>
      <c r="I1" s="113"/>
      <c r="J1" s="114"/>
    </row>
    <row r="2" spans="1:10" ht="21.75" thickBot="1" x14ac:dyDescent="0.3">
      <c r="A2" s="24"/>
      <c r="B2" s="115" t="s">
        <v>1</v>
      </c>
      <c r="C2" s="116"/>
      <c r="D2" s="115" t="s">
        <v>2</v>
      </c>
      <c r="E2" s="116"/>
      <c r="F2" s="116"/>
      <c r="G2" s="116"/>
      <c r="H2" s="117"/>
      <c r="I2" s="1" t="s">
        <v>3</v>
      </c>
      <c r="J2" s="2" t="s">
        <v>4</v>
      </c>
    </row>
    <row r="3" spans="1:10" ht="21.75" thickBot="1" x14ac:dyDescent="0.3">
      <c r="A3" s="25"/>
      <c r="B3" s="118" t="s">
        <v>5</v>
      </c>
      <c r="C3" s="119"/>
      <c r="D3" s="118"/>
      <c r="E3" s="119"/>
      <c r="F3" s="119"/>
      <c r="G3" s="119"/>
      <c r="H3" s="120"/>
      <c r="I3" s="29">
        <v>45751</v>
      </c>
      <c r="J3" s="30"/>
    </row>
    <row r="4" spans="1:10" x14ac:dyDescent="0.25">
      <c r="A4" s="108"/>
      <c r="B4" s="109"/>
      <c r="C4" s="109"/>
      <c r="D4" s="110"/>
      <c r="E4" s="110"/>
      <c r="F4" s="110"/>
      <c r="G4" s="110"/>
      <c r="H4" s="110"/>
      <c r="I4" s="109"/>
      <c r="J4" s="111"/>
    </row>
    <row r="5" spans="1:10" ht="3" customHeight="1" x14ac:dyDescent="0.25">
      <c r="A5" s="97"/>
      <c r="B5" s="98"/>
      <c r="C5" s="98"/>
      <c r="D5" s="98"/>
      <c r="E5" s="98"/>
      <c r="F5" s="98"/>
      <c r="G5" s="98"/>
      <c r="H5" s="98"/>
      <c r="I5" s="98"/>
      <c r="J5" s="99"/>
    </row>
    <row r="6" spans="1:10" ht="15.75" x14ac:dyDescent="0.25">
      <c r="A6" s="69" t="s">
        <v>6</v>
      </c>
      <c r="B6" s="70"/>
      <c r="C6" s="70"/>
      <c r="D6" s="70"/>
      <c r="E6" s="70"/>
      <c r="F6" s="70"/>
      <c r="G6" s="70"/>
      <c r="H6" s="70"/>
      <c r="I6" s="70"/>
      <c r="J6" s="71"/>
    </row>
    <row r="7" spans="1:10" ht="15.75" x14ac:dyDescent="0.25">
      <c r="A7" s="72" t="s">
        <v>7</v>
      </c>
      <c r="B7" s="73"/>
      <c r="C7" s="73"/>
      <c r="D7" s="73"/>
      <c r="E7" s="73"/>
      <c r="F7" s="73"/>
      <c r="G7" s="73"/>
      <c r="H7" s="73"/>
      <c r="I7" s="73"/>
      <c r="J7" s="74"/>
    </row>
    <row r="8" spans="1:10" x14ac:dyDescent="0.25">
      <c r="A8" s="3" t="s">
        <v>8</v>
      </c>
      <c r="B8" s="100" t="s">
        <v>9</v>
      </c>
      <c r="C8" s="101"/>
      <c r="D8" s="101"/>
      <c r="E8" s="101"/>
      <c r="F8" s="101"/>
      <c r="G8" s="101"/>
      <c r="H8" s="101"/>
      <c r="I8" s="101"/>
      <c r="J8" s="102"/>
    </row>
    <row r="9" spans="1:10" ht="15" customHeight="1" x14ac:dyDescent="0.25">
      <c r="A9" s="26" t="s">
        <v>10</v>
      </c>
      <c r="B9" s="100" t="s">
        <v>11</v>
      </c>
      <c r="C9" s="101"/>
      <c r="D9" s="101"/>
      <c r="E9" s="101"/>
      <c r="F9" s="101"/>
      <c r="G9" s="101"/>
      <c r="H9" s="101"/>
      <c r="I9" s="101"/>
      <c r="J9" s="102"/>
    </row>
    <row r="10" spans="1:10" x14ac:dyDescent="0.25">
      <c r="A10" s="26" t="s">
        <v>12</v>
      </c>
      <c r="B10" s="100" t="s">
        <v>13</v>
      </c>
      <c r="C10" s="101"/>
      <c r="D10" s="101"/>
      <c r="E10" s="101"/>
      <c r="F10" s="101"/>
      <c r="G10" s="101"/>
      <c r="H10" s="101"/>
      <c r="I10" s="101"/>
      <c r="J10" s="102"/>
    </row>
    <row r="11" spans="1:10" ht="44.25" customHeight="1" x14ac:dyDescent="0.25">
      <c r="A11" s="3" t="s">
        <v>14</v>
      </c>
      <c r="B11" s="105" t="s">
        <v>15</v>
      </c>
      <c r="C11" s="106"/>
      <c r="D11" s="106"/>
      <c r="E11" s="106"/>
      <c r="F11" s="106"/>
      <c r="G11" s="106"/>
      <c r="H11" s="106"/>
      <c r="I11" s="106"/>
      <c r="J11" s="107"/>
    </row>
    <row r="12" spans="1:10" ht="49.5" customHeight="1" x14ac:dyDescent="0.25">
      <c r="A12" s="3" t="s">
        <v>16</v>
      </c>
      <c r="B12" s="123" t="s">
        <v>17</v>
      </c>
      <c r="C12" s="124"/>
      <c r="D12" s="124"/>
      <c r="E12" s="124"/>
      <c r="F12" s="124"/>
      <c r="G12" s="124"/>
      <c r="H12" s="124"/>
      <c r="I12" s="124"/>
      <c r="J12" s="125"/>
    </row>
    <row r="13" spans="1:10" ht="15.75" x14ac:dyDescent="0.25">
      <c r="A13" s="69" t="s">
        <v>18</v>
      </c>
      <c r="B13" s="70"/>
      <c r="C13" s="70"/>
      <c r="D13" s="70"/>
      <c r="E13" s="70"/>
      <c r="F13" s="70"/>
      <c r="G13" s="70"/>
      <c r="H13" s="70"/>
      <c r="I13" s="70"/>
      <c r="J13" s="71"/>
    </row>
    <row r="14" spans="1:10" ht="27.75" customHeight="1" x14ac:dyDescent="0.25">
      <c r="A14" s="3" t="s">
        <v>19</v>
      </c>
      <c r="B14" s="27">
        <v>3</v>
      </c>
      <c r="C14" s="96" t="str">
        <f>IFERROR(VLOOKUP(B14,'[1]Validacion datos'!A2:B5,2,FALSE),"")</f>
        <v>DESARROLLO PRODUCTIVO</v>
      </c>
      <c r="D14" s="96"/>
      <c r="E14" s="96"/>
      <c r="F14" s="96"/>
      <c r="G14" s="96"/>
      <c r="H14" s="96"/>
      <c r="I14" s="96"/>
      <c r="J14" s="96"/>
    </row>
    <row r="15" spans="1:10" ht="26.25" customHeight="1" x14ac:dyDescent="0.25">
      <c r="A15" s="3" t="s">
        <v>20</v>
      </c>
      <c r="B15" s="6">
        <v>3.5</v>
      </c>
      <c r="C15" s="130" t="str">
        <f>IFERROR(VLOOKUP(B15,'[1]Validacion datos'!A8:B26,2,FALSE),"")</f>
        <v>Estructura productiva sectorial y territorialmente adecuada, integrada competitivamente a la economía global y que aprovecha las oportunidades del mercado local.</v>
      </c>
      <c r="D15" s="130"/>
      <c r="E15" s="130"/>
      <c r="F15" s="130"/>
      <c r="G15" s="130"/>
      <c r="H15" s="130"/>
      <c r="I15" s="130"/>
      <c r="J15" s="130"/>
    </row>
    <row r="16" spans="1:10" x14ac:dyDescent="0.25">
      <c r="A16" s="3" t="s">
        <v>22</v>
      </c>
      <c r="B16" s="7" t="s">
        <v>23</v>
      </c>
      <c r="C16" s="96" t="str">
        <f>IFERROR(VLOOKUP(B16,'[1]Validacion datos'!D8:E64,2,FALSE),"")</f>
        <v>Consolidar un entorno adecuado que incentive la inversión para el desarrollo sostenible del sector minero</v>
      </c>
      <c r="D16" s="96"/>
      <c r="E16" s="96"/>
      <c r="F16" s="96"/>
      <c r="G16" s="96"/>
      <c r="H16" s="96"/>
      <c r="I16" s="96"/>
      <c r="J16" s="96"/>
    </row>
    <row r="17" spans="1:10" ht="15.75" x14ac:dyDescent="0.25">
      <c r="A17" s="69" t="s">
        <v>24</v>
      </c>
      <c r="B17" s="70"/>
      <c r="C17" s="70"/>
      <c r="D17" s="70"/>
      <c r="E17" s="70"/>
      <c r="F17" s="70"/>
      <c r="G17" s="70"/>
      <c r="H17" s="70"/>
      <c r="I17" s="70"/>
      <c r="J17" s="71"/>
    </row>
    <row r="18" spans="1:10" ht="29.25" customHeight="1" x14ac:dyDescent="0.25">
      <c r="A18" s="3" t="s">
        <v>25</v>
      </c>
      <c r="B18" s="78" t="s">
        <v>85</v>
      </c>
      <c r="C18" s="78"/>
      <c r="D18" s="78"/>
      <c r="E18" s="78"/>
      <c r="F18" s="78"/>
      <c r="G18" s="78"/>
      <c r="H18" s="78"/>
      <c r="I18" s="78"/>
      <c r="J18" s="79"/>
    </row>
    <row r="19" spans="1:10" ht="45.75" customHeight="1" x14ac:dyDescent="0.25">
      <c r="A19" s="8" t="s">
        <v>27</v>
      </c>
      <c r="B19" s="126" t="s">
        <v>86</v>
      </c>
      <c r="C19" s="126"/>
      <c r="D19" s="126"/>
      <c r="E19" s="126"/>
      <c r="F19" s="126"/>
      <c r="G19" s="126"/>
      <c r="H19" s="126"/>
      <c r="I19" s="126"/>
      <c r="J19" s="127"/>
    </row>
    <row r="20" spans="1:10" ht="34.5" customHeight="1" x14ac:dyDescent="0.25">
      <c r="A20" s="8" t="s">
        <v>29</v>
      </c>
      <c r="B20" s="78" t="s">
        <v>30</v>
      </c>
      <c r="C20" s="78"/>
      <c r="D20" s="78"/>
      <c r="E20" s="78"/>
      <c r="F20" s="78"/>
      <c r="G20" s="78"/>
      <c r="H20" s="78"/>
      <c r="I20" s="78"/>
      <c r="J20" s="79"/>
    </row>
    <row r="21" spans="1:10" ht="60" customHeight="1" x14ac:dyDescent="0.25">
      <c r="A21" s="8" t="s">
        <v>31</v>
      </c>
      <c r="B21" s="126" t="s">
        <v>87</v>
      </c>
      <c r="C21" s="126"/>
      <c r="D21" s="126"/>
      <c r="E21" s="126"/>
      <c r="F21" s="126"/>
      <c r="G21" s="126"/>
      <c r="H21" s="126"/>
      <c r="I21" s="126"/>
      <c r="J21" s="127"/>
    </row>
    <row r="22" spans="1:10" ht="15.75" x14ac:dyDescent="0.25">
      <c r="A22" s="69" t="s">
        <v>33</v>
      </c>
      <c r="B22" s="70"/>
      <c r="C22" s="70"/>
      <c r="D22" s="70"/>
      <c r="E22" s="70"/>
      <c r="F22" s="70"/>
      <c r="G22" s="70"/>
      <c r="H22" s="70"/>
      <c r="I22" s="70"/>
      <c r="J22" s="71"/>
    </row>
    <row r="23" spans="1:10" ht="15.75" x14ac:dyDescent="0.25">
      <c r="A23" s="72" t="s">
        <v>34</v>
      </c>
      <c r="B23" s="73"/>
      <c r="C23" s="73"/>
      <c r="D23" s="73"/>
      <c r="E23" s="73"/>
      <c r="F23" s="73"/>
      <c r="G23" s="73"/>
      <c r="H23" s="73"/>
      <c r="I23" s="73"/>
      <c r="J23" s="74"/>
    </row>
    <row r="24" spans="1:10" ht="15" customHeight="1" x14ac:dyDescent="0.25">
      <c r="A24" s="91" t="s">
        <v>35</v>
      </c>
      <c r="B24" s="92"/>
      <c r="C24" s="93" t="s">
        <v>36</v>
      </c>
      <c r="D24" s="94"/>
      <c r="E24" s="94"/>
      <c r="F24" s="94" t="s">
        <v>37</v>
      </c>
      <c r="G24" s="94"/>
      <c r="H24" s="92"/>
      <c r="I24" s="93" t="s">
        <v>38</v>
      </c>
      <c r="J24" s="95"/>
    </row>
    <row r="25" spans="1:10" x14ac:dyDescent="0.25">
      <c r="A25" s="84">
        <v>1000000</v>
      </c>
      <c r="B25" s="85"/>
      <c r="C25" s="86">
        <v>261661</v>
      </c>
      <c r="D25" s="87"/>
      <c r="E25" s="88"/>
      <c r="F25" s="86">
        <v>0</v>
      </c>
      <c r="G25" s="87"/>
      <c r="H25" s="88"/>
      <c r="I25" s="121">
        <f>+F25/C25</f>
        <v>0</v>
      </c>
      <c r="J25" s="122"/>
    </row>
    <row r="26" spans="1:10" ht="15.75" x14ac:dyDescent="0.25">
      <c r="A26" s="72" t="s">
        <v>39</v>
      </c>
      <c r="B26" s="73"/>
      <c r="C26" s="73"/>
      <c r="D26" s="73"/>
      <c r="E26" s="73"/>
      <c r="F26" s="73"/>
      <c r="G26" s="73"/>
      <c r="H26" s="73"/>
      <c r="I26" s="73"/>
      <c r="J26" s="74"/>
    </row>
    <row r="27" spans="1:10" x14ac:dyDescent="0.25">
      <c r="A27" s="4"/>
      <c r="B27"/>
      <c r="C27" s="75" t="s">
        <v>125</v>
      </c>
      <c r="D27" s="76"/>
      <c r="E27" s="75" t="s">
        <v>41</v>
      </c>
      <c r="F27" s="76"/>
      <c r="G27" s="75" t="s">
        <v>42</v>
      </c>
      <c r="H27" s="75"/>
      <c r="I27" s="75" t="s">
        <v>43</v>
      </c>
      <c r="J27" s="77"/>
    </row>
    <row r="28" spans="1:10" ht="38.25" x14ac:dyDescent="0.25">
      <c r="A28" s="9" t="s">
        <v>44</v>
      </c>
      <c r="B28" s="10" t="s">
        <v>45</v>
      </c>
      <c r="C28" s="10" t="s">
        <v>46</v>
      </c>
      <c r="D28" s="10" t="s">
        <v>47</v>
      </c>
      <c r="E28" s="10" t="s">
        <v>48</v>
      </c>
      <c r="F28" s="10" t="s">
        <v>49</v>
      </c>
      <c r="G28" s="10" t="s">
        <v>50</v>
      </c>
      <c r="H28" s="10" t="s">
        <v>51</v>
      </c>
      <c r="I28" s="10" t="s">
        <v>52</v>
      </c>
      <c r="J28" s="11" t="s">
        <v>53</v>
      </c>
    </row>
    <row r="29" spans="1:10" ht="93" customHeight="1" x14ac:dyDescent="0.25">
      <c r="A29" s="46" t="s">
        <v>88</v>
      </c>
      <c r="B29" s="47" t="s">
        <v>89</v>
      </c>
      <c r="C29" s="48">
        <v>48</v>
      </c>
      <c r="D29" s="34">
        <v>529113</v>
      </c>
      <c r="E29" s="12">
        <v>12</v>
      </c>
      <c r="F29" s="49">
        <v>6490</v>
      </c>
      <c r="G29" s="49">
        <v>12</v>
      </c>
      <c r="H29" s="34">
        <v>0</v>
      </c>
      <c r="I29" s="15">
        <f>+Tabla159[[#This Row],[Física 
(E)]]/Tabla159[[#This Row],[Física
(C)]]</f>
        <v>1</v>
      </c>
      <c r="J29" s="16">
        <f>+Tabla159[[#This Row],[Financiera 
 (F)]]/Tabla159[[#This Row],[Financiera
(D)]]</f>
        <v>0</v>
      </c>
    </row>
    <row r="30" spans="1:10" ht="15.75" x14ac:dyDescent="0.25">
      <c r="A30" s="69" t="s">
        <v>56</v>
      </c>
      <c r="B30" s="70"/>
      <c r="C30" s="70"/>
      <c r="D30" s="70"/>
      <c r="E30" s="70"/>
      <c r="F30" s="70"/>
      <c r="G30" s="70"/>
      <c r="H30" s="70"/>
      <c r="I30" s="70"/>
      <c r="J30" s="71"/>
    </row>
    <row r="31" spans="1:10" ht="15.75" x14ac:dyDescent="0.25">
      <c r="A31" s="72" t="s">
        <v>57</v>
      </c>
      <c r="B31" s="73"/>
      <c r="C31" s="73"/>
      <c r="D31" s="73"/>
      <c r="E31" s="73"/>
      <c r="F31" s="73"/>
      <c r="G31" s="73"/>
      <c r="H31" s="73"/>
      <c r="I31" s="73"/>
      <c r="J31" s="74"/>
    </row>
    <row r="32" spans="1:10" x14ac:dyDescent="0.25">
      <c r="A32" s="22" t="s">
        <v>58</v>
      </c>
      <c r="B32" s="78" t="s">
        <v>88</v>
      </c>
      <c r="C32" s="78"/>
      <c r="D32" s="78"/>
      <c r="E32" s="78"/>
      <c r="F32" s="78"/>
      <c r="G32" s="78"/>
      <c r="H32" s="78"/>
      <c r="I32" s="78"/>
      <c r="J32" s="79"/>
    </row>
    <row r="33" spans="1:10" ht="46.5" customHeight="1" x14ac:dyDescent="0.25">
      <c r="A33" s="22" t="s">
        <v>60</v>
      </c>
      <c r="B33" s="126" t="s">
        <v>90</v>
      </c>
      <c r="C33" s="126"/>
      <c r="D33" s="126"/>
      <c r="E33" s="126"/>
      <c r="F33" s="126"/>
      <c r="G33" s="126"/>
      <c r="H33" s="126"/>
      <c r="I33" s="126"/>
      <c r="J33" s="127"/>
    </row>
    <row r="34" spans="1:10" ht="39.75" customHeight="1" x14ac:dyDescent="0.25">
      <c r="A34" s="22" t="s">
        <v>62</v>
      </c>
      <c r="B34" s="128" t="s">
        <v>124</v>
      </c>
      <c r="C34" s="128"/>
      <c r="D34" s="128"/>
      <c r="E34" s="128"/>
      <c r="F34" s="128"/>
      <c r="G34" s="128"/>
      <c r="H34" s="128"/>
      <c r="I34" s="128"/>
      <c r="J34" s="129"/>
    </row>
    <row r="35" spans="1:10" ht="61.5" customHeight="1" x14ac:dyDescent="0.25">
      <c r="A35" s="22" t="s">
        <v>58</v>
      </c>
      <c r="B35" s="143" t="s">
        <v>136</v>
      </c>
      <c r="C35" s="143"/>
      <c r="D35" s="143"/>
      <c r="E35" s="143"/>
      <c r="F35" s="143"/>
      <c r="G35" s="143"/>
      <c r="H35" s="143"/>
      <c r="I35" s="143"/>
      <c r="J35" s="144"/>
    </row>
    <row r="36" spans="1:10" ht="15.75" x14ac:dyDescent="0.25">
      <c r="A36" s="69" t="s">
        <v>64</v>
      </c>
      <c r="B36" s="70"/>
      <c r="C36" s="70"/>
      <c r="D36" s="70"/>
      <c r="E36" s="70"/>
      <c r="F36" s="70"/>
      <c r="G36" s="70"/>
      <c r="H36" s="70"/>
      <c r="I36" s="70"/>
      <c r="J36" s="71"/>
    </row>
    <row r="37" spans="1:10" ht="15.75" x14ac:dyDescent="0.25">
      <c r="A37" s="62" t="s">
        <v>65</v>
      </c>
      <c r="B37" s="63"/>
      <c r="C37" s="63"/>
      <c r="D37" s="63"/>
      <c r="E37" s="63"/>
      <c r="F37" s="63"/>
      <c r="G37" s="63"/>
      <c r="H37" s="63"/>
      <c r="I37" s="63"/>
      <c r="J37" s="64"/>
    </row>
    <row r="38" spans="1:10" ht="27.75" customHeight="1" x14ac:dyDescent="0.25">
      <c r="A38" s="65" t="s">
        <v>66</v>
      </c>
      <c r="B38" s="66"/>
      <c r="C38" s="66"/>
      <c r="D38" s="66"/>
      <c r="E38" s="66"/>
      <c r="F38" s="66"/>
      <c r="G38" s="66"/>
      <c r="H38" s="66"/>
      <c r="I38" s="66"/>
      <c r="J38" s="67"/>
    </row>
    <row r="39" spans="1:10" ht="27.75" customHeight="1" x14ac:dyDescent="0.25">
      <c r="A39" s="28"/>
      <c r="B39" s="28"/>
      <c r="C39" s="28"/>
      <c r="D39" s="28"/>
      <c r="E39" s="28"/>
      <c r="F39" s="28"/>
      <c r="G39" s="28"/>
      <c r="H39" s="28"/>
      <c r="I39" s="28"/>
      <c r="J39" s="28"/>
    </row>
    <row r="40" spans="1:10" ht="30.75" customHeight="1" x14ac:dyDescent="0.25">
      <c r="A40" s="68" t="s">
        <v>67</v>
      </c>
      <c r="B40" s="68"/>
      <c r="C40" s="68"/>
      <c r="D40" s="68"/>
      <c r="E40" s="68"/>
      <c r="F40" s="68"/>
      <c r="G40" s="68"/>
      <c r="H40" s="68"/>
      <c r="I40" s="68"/>
      <c r="J40" s="68"/>
    </row>
    <row r="42" spans="1:10" x14ac:dyDescent="0.25">
      <c r="A42" s="31" t="s">
        <v>68</v>
      </c>
      <c r="B42" s="51">
        <f>+A25</f>
        <v>1000000</v>
      </c>
      <c r="D42" s="41"/>
      <c r="E42" s="41"/>
      <c r="F42" s="41"/>
      <c r="H42" s="41"/>
      <c r="I42" s="41"/>
      <c r="J42" s="41"/>
    </row>
    <row r="43" spans="1:10" x14ac:dyDescent="0.25">
      <c r="A43" s="31" t="s">
        <v>69</v>
      </c>
      <c r="B43" s="51">
        <f>+C25</f>
        <v>261661</v>
      </c>
      <c r="D43" s="40"/>
      <c r="E43" s="40" t="s">
        <v>70</v>
      </c>
      <c r="F43" s="40"/>
      <c r="H43" s="40"/>
      <c r="I43" s="40" t="s">
        <v>71</v>
      </c>
      <c r="J43" s="40"/>
    </row>
    <row r="44" spans="1:10" x14ac:dyDescent="0.25">
      <c r="A44" s="31" t="s">
        <v>72</v>
      </c>
      <c r="B44" s="51">
        <f>+F25</f>
        <v>0</v>
      </c>
      <c r="D44" s="39"/>
      <c r="E44" s="39" t="s">
        <v>73</v>
      </c>
      <c r="F44" s="39"/>
      <c r="H44" s="39"/>
      <c r="I44" s="39" t="s">
        <v>74</v>
      </c>
      <c r="J44" s="39"/>
    </row>
    <row r="45" spans="1:10" x14ac:dyDescent="0.25">
      <c r="B45" s="45"/>
    </row>
    <row r="46" spans="1:10" x14ac:dyDescent="0.25">
      <c r="B46" s="45"/>
    </row>
    <row r="47" spans="1:10" x14ac:dyDescent="0.25">
      <c r="B47" s="45"/>
    </row>
  </sheetData>
  <mergeCells count="48">
    <mergeCell ref="B10:J10"/>
    <mergeCell ref="B1:J1"/>
    <mergeCell ref="B2:C2"/>
    <mergeCell ref="D2:H2"/>
    <mergeCell ref="B3:C3"/>
    <mergeCell ref="D3:H3"/>
    <mergeCell ref="A4:J4"/>
    <mergeCell ref="A5:J5"/>
    <mergeCell ref="A6:J6"/>
    <mergeCell ref="A7:J7"/>
    <mergeCell ref="B8:J8"/>
    <mergeCell ref="B9:J9"/>
    <mergeCell ref="B11:J11"/>
    <mergeCell ref="B12:J12"/>
    <mergeCell ref="A13:J13"/>
    <mergeCell ref="C14:J14"/>
    <mergeCell ref="C15:J15"/>
    <mergeCell ref="C16:J16"/>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26:J26"/>
    <mergeCell ref="C27:D27"/>
    <mergeCell ref="E27:F27"/>
    <mergeCell ref="G27:H27"/>
    <mergeCell ref="I27:J27"/>
    <mergeCell ref="B35:J35"/>
    <mergeCell ref="A36:J36"/>
    <mergeCell ref="A37:J37"/>
    <mergeCell ref="A38:J38"/>
    <mergeCell ref="A40:J40"/>
    <mergeCell ref="A30:J30"/>
    <mergeCell ref="A31:J31"/>
    <mergeCell ref="B32:J32"/>
    <mergeCell ref="B33:J33"/>
    <mergeCell ref="B34:J34"/>
  </mergeCells>
  <dataValidations count="15">
    <dataValidation allowBlank="1" showInputMessage="1" showErrorMessage="1" prompt="Monto ejecutado en el trimestre" sqref="H28:H29" xr:uid="{1C6256AD-1FB4-4F80-B743-BB67C277804E}"/>
    <dataValidation allowBlank="1" showInputMessage="1" showErrorMessage="1" prompt="Meta alcanzada en el trimestre" sqref="G28:G29" xr:uid="{A571CD4F-954F-492A-B10E-AB7C09314771}"/>
    <dataValidation allowBlank="1" showInputMessage="1" showErrorMessage="1" prompt="Monto presupuestado para el producto" sqref="D28:D29 E29:F29 F28" xr:uid="{70A1CF5E-D977-4231-A52C-A53D0F92EC07}"/>
    <dataValidation allowBlank="1" showInputMessage="1" showErrorMessage="1" prompt="Meta anual del indicador" sqref="C28:C29 E28" xr:uid="{E0E57DBF-F072-4DEE-9614-2CFC1626D50B}"/>
    <dataValidation allowBlank="1" showInputMessage="1" showErrorMessage="1" prompt="Nombre del indicador" sqref="B28:B29" xr:uid="{C7D9FDBE-9FDB-45B2-AC10-18FB9A14158E}"/>
    <dataValidation allowBlank="1" showInputMessage="1" showErrorMessage="1" prompt="Nombre de cada producto" sqref="A28:A29" xr:uid="{68C8B04C-3AA7-4CD2-80AA-03B9250755C2}"/>
    <dataValidation allowBlank="1" showInputMessage="1" showErrorMessage="1" prompt="¿En qué consiste el programa?" sqref="B19 B33:J33" xr:uid="{74103365-2094-46B8-86E3-ABEC725DDEA5}"/>
    <dataValidation allowBlank="1" showInputMessage="1" showErrorMessage="1" prompt="Presupuesto del programa" sqref="A25:C25 F25" xr:uid="{340F1EB5-2A86-4FE5-BAA9-FC699120C145}"/>
    <dataValidation allowBlank="1" showInputMessage="1" showErrorMessage="1" prompt="Oportunidades de mejora identificadas" sqref="A38:J39" xr:uid="{C168C9D9-A8E9-4914-93C7-23DC24891AE7}"/>
    <dataValidation allowBlank="1" showInputMessage="1" showErrorMessage="1" prompt="De existir desvío, explicar razones." sqref="B35:J35" xr:uid="{57EA7680-51A9-4695-9B23-3F00EC5B55C6}"/>
    <dataValidation allowBlank="1" showInputMessage="1" showErrorMessage="1" prompt="Nombre del producto" sqref="B32:J32" xr:uid="{5A739C06-FA61-41EC-BE3D-0FFB550ABB6B}"/>
    <dataValidation allowBlank="1" showInputMessage="1" showErrorMessage="1" prompt="¿A quién va dirigido el programa?, ¿qué característica tiene esta población que requiere ser beneficiada?" sqref="B20:J20" xr:uid="{FCA123DD-107E-4D13-B845-AFE87D64F802}"/>
    <dataValidation allowBlank="1" showInputMessage="1" prompt="Nombre del capítulo" sqref="B8:J10" xr:uid="{19515046-0D80-4D34-AD74-EE4F0F48E5C7}"/>
    <dataValidation allowBlank="1" sqref="A8" xr:uid="{41CEAD96-6072-40A6-9FFC-432607E150C3}"/>
    <dataValidation allowBlank="1" showInputMessage="1" showErrorMessage="1" prompt="1. Describir lo plasmado en el presupuesto_x000a_2. Describir lo alcanzado en términos financieros y de producción " sqref="B34:J34" xr:uid="{EA6496CC-0856-4B5E-865B-14E8F22566CD}"/>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K45"/>
  <sheetViews>
    <sheetView showGridLines="0" topLeftCell="A21" zoomScale="115" zoomScaleNormal="115" workbookViewId="0">
      <selection activeCell="O21" sqref="L1:O1048576"/>
    </sheetView>
  </sheetViews>
  <sheetFormatPr baseColWidth="10" defaultColWidth="11.42578125" defaultRowHeight="15" x14ac:dyDescent="0.25"/>
  <cols>
    <col min="1" max="1" width="23" style="5" customWidth="1"/>
    <col min="2" max="2" width="14.85546875" style="5" customWidth="1"/>
    <col min="3" max="9" width="12.7109375" style="5" customWidth="1"/>
    <col min="10" max="10" width="17.85546875" style="5" customWidth="1"/>
  </cols>
  <sheetData>
    <row r="1" spans="1:10" ht="21.75" thickBot="1" x14ac:dyDescent="0.3">
      <c r="A1" s="23"/>
      <c r="B1" s="112" t="s">
        <v>0</v>
      </c>
      <c r="C1" s="113"/>
      <c r="D1" s="113"/>
      <c r="E1" s="113"/>
      <c r="F1" s="113"/>
      <c r="G1" s="113"/>
      <c r="H1" s="113"/>
      <c r="I1" s="113"/>
      <c r="J1" s="114"/>
    </row>
    <row r="2" spans="1:10" ht="21.75" thickBot="1" x14ac:dyDescent="0.3">
      <c r="A2" s="24"/>
      <c r="B2" s="115" t="s">
        <v>1</v>
      </c>
      <c r="C2" s="116"/>
      <c r="D2" s="115" t="s">
        <v>2</v>
      </c>
      <c r="E2" s="116"/>
      <c r="F2" s="116"/>
      <c r="G2" s="116"/>
      <c r="H2" s="117"/>
      <c r="I2" s="1" t="s">
        <v>3</v>
      </c>
      <c r="J2" s="2" t="s">
        <v>4</v>
      </c>
    </row>
    <row r="3" spans="1:10" ht="21.75" thickBot="1" x14ac:dyDescent="0.3">
      <c r="A3" s="25"/>
      <c r="B3" s="118" t="s">
        <v>5</v>
      </c>
      <c r="C3" s="119"/>
      <c r="D3" s="118"/>
      <c r="E3" s="119"/>
      <c r="F3" s="119"/>
      <c r="G3" s="119"/>
      <c r="H3" s="120"/>
      <c r="I3" s="29">
        <v>45751</v>
      </c>
      <c r="J3" s="30"/>
    </row>
    <row r="4" spans="1:10" x14ac:dyDescent="0.25">
      <c r="A4" s="108"/>
      <c r="B4" s="109"/>
      <c r="C4" s="109"/>
      <c r="D4" s="110"/>
      <c r="E4" s="110"/>
      <c r="F4" s="110"/>
      <c r="G4" s="110"/>
      <c r="H4" s="110"/>
      <c r="I4" s="109"/>
      <c r="J4" s="111"/>
    </row>
    <row r="5" spans="1:10" ht="3" customHeight="1" x14ac:dyDescent="0.25">
      <c r="A5" s="97"/>
      <c r="B5" s="98"/>
      <c r="C5" s="98"/>
      <c r="D5" s="98"/>
      <c r="E5" s="98"/>
      <c r="F5" s="98"/>
      <c r="G5" s="98"/>
      <c r="H5" s="98"/>
      <c r="I5" s="98"/>
      <c r="J5" s="99"/>
    </row>
    <row r="6" spans="1:10" ht="15.75" x14ac:dyDescent="0.25">
      <c r="A6" s="69" t="s">
        <v>6</v>
      </c>
      <c r="B6" s="70"/>
      <c r="C6" s="70"/>
      <c r="D6" s="70"/>
      <c r="E6" s="70"/>
      <c r="F6" s="70"/>
      <c r="G6" s="70"/>
      <c r="H6" s="70"/>
      <c r="I6" s="70"/>
      <c r="J6" s="71"/>
    </row>
    <row r="7" spans="1:10" ht="15.75" x14ac:dyDescent="0.25">
      <c r="A7" s="72" t="s">
        <v>7</v>
      </c>
      <c r="B7" s="73"/>
      <c r="C7" s="73"/>
      <c r="D7" s="73"/>
      <c r="E7" s="73"/>
      <c r="F7" s="73"/>
      <c r="G7" s="73"/>
      <c r="H7" s="73"/>
      <c r="I7" s="73"/>
      <c r="J7" s="74"/>
    </row>
    <row r="8" spans="1:10" x14ac:dyDescent="0.25">
      <c r="A8" s="3" t="s">
        <v>8</v>
      </c>
      <c r="B8" s="100" t="s">
        <v>9</v>
      </c>
      <c r="C8" s="101"/>
      <c r="D8" s="101"/>
      <c r="E8" s="101"/>
      <c r="F8" s="101"/>
      <c r="G8" s="101"/>
      <c r="H8" s="101"/>
      <c r="I8" s="101"/>
      <c r="J8" s="102"/>
    </row>
    <row r="9" spans="1:10" ht="15" customHeight="1" x14ac:dyDescent="0.25">
      <c r="A9" s="26" t="s">
        <v>10</v>
      </c>
      <c r="B9" s="100" t="s">
        <v>11</v>
      </c>
      <c r="C9" s="101"/>
      <c r="D9" s="101"/>
      <c r="E9" s="101"/>
      <c r="F9" s="101"/>
      <c r="G9" s="101"/>
      <c r="H9" s="101"/>
      <c r="I9" s="101"/>
      <c r="J9" s="102"/>
    </row>
    <row r="10" spans="1:10" x14ac:dyDescent="0.25">
      <c r="A10" s="26" t="s">
        <v>12</v>
      </c>
      <c r="B10" s="100" t="s">
        <v>13</v>
      </c>
      <c r="C10" s="101"/>
      <c r="D10" s="101"/>
      <c r="E10" s="101"/>
      <c r="F10" s="101"/>
      <c r="G10" s="101"/>
      <c r="H10" s="101"/>
      <c r="I10" s="101"/>
      <c r="J10" s="102"/>
    </row>
    <row r="11" spans="1:10" ht="44.25" customHeight="1" x14ac:dyDescent="0.25">
      <c r="A11" s="3" t="s">
        <v>14</v>
      </c>
      <c r="B11" s="123" t="s">
        <v>91</v>
      </c>
      <c r="C11" s="124"/>
      <c r="D11" s="124"/>
      <c r="E11" s="124"/>
      <c r="F11" s="124"/>
      <c r="G11" s="124"/>
      <c r="H11" s="124"/>
      <c r="I11" s="124"/>
      <c r="J11" s="125"/>
    </row>
    <row r="12" spans="1:10" ht="49.5" customHeight="1" x14ac:dyDescent="0.25">
      <c r="A12" s="3" t="s">
        <v>16</v>
      </c>
      <c r="B12" s="123" t="s">
        <v>17</v>
      </c>
      <c r="C12" s="124"/>
      <c r="D12" s="124"/>
      <c r="E12" s="124"/>
      <c r="F12" s="124"/>
      <c r="G12" s="124"/>
      <c r="H12" s="124"/>
      <c r="I12" s="124"/>
      <c r="J12" s="125"/>
    </row>
    <row r="13" spans="1:10" ht="15.75" x14ac:dyDescent="0.25">
      <c r="A13" s="69" t="s">
        <v>18</v>
      </c>
      <c r="B13" s="70"/>
      <c r="C13" s="70"/>
      <c r="D13" s="70"/>
      <c r="E13" s="70"/>
      <c r="F13" s="70"/>
      <c r="G13" s="70"/>
      <c r="H13" s="70"/>
      <c r="I13" s="70"/>
      <c r="J13" s="71"/>
    </row>
    <row r="14" spans="1:10" ht="27.75" customHeight="1" x14ac:dyDescent="0.25">
      <c r="A14" s="3" t="s">
        <v>19</v>
      </c>
      <c r="B14" s="27">
        <v>3</v>
      </c>
      <c r="C14" s="96" t="str">
        <f>IFERROR(VLOOKUP(B14,'[1]Validacion datos'!A2:B5,2,FALSE),"")</f>
        <v>DESARROLLO PRODUCTIVO</v>
      </c>
      <c r="D14" s="96"/>
      <c r="E14" s="96"/>
      <c r="F14" s="96"/>
      <c r="G14" s="96"/>
      <c r="H14" s="96"/>
      <c r="I14" s="96"/>
      <c r="J14" s="96"/>
    </row>
    <row r="15" spans="1:10" ht="26.25" customHeight="1" x14ac:dyDescent="0.25">
      <c r="A15" s="3" t="s">
        <v>20</v>
      </c>
      <c r="B15" s="6">
        <v>3.5</v>
      </c>
      <c r="C15" s="96" t="str">
        <f>IFERROR(VLOOKUP(B15,'[1]Validacion datos'!A8:B26,2,FALSE),"")</f>
        <v>Estructura productiva sectorial y territorialmente adecuada, integrada competitivamente a la economía global y que aprovecha las oportunidades del mercado local.</v>
      </c>
      <c r="D15" s="96"/>
      <c r="E15" s="96"/>
      <c r="F15" s="96"/>
      <c r="G15" s="96"/>
      <c r="H15" s="96"/>
      <c r="I15" s="96"/>
      <c r="J15" s="96"/>
    </row>
    <row r="16" spans="1:10" ht="24.6" customHeight="1" x14ac:dyDescent="0.25">
      <c r="A16" s="3" t="s">
        <v>22</v>
      </c>
      <c r="B16" s="6" t="s">
        <v>23</v>
      </c>
      <c r="C16" s="96" t="str">
        <f>IFERROR(VLOOKUP(B16,'[1]Validacion datos'!D8:E64,2,FALSE),"")</f>
        <v>Consolidar un entorno adecuado que incentive la inversión para el desarrollo sostenible del sector minero</v>
      </c>
      <c r="D16" s="96"/>
      <c r="E16" s="96"/>
      <c r="F16" s="96"/>
      <c r="G16" s="96"/>
      <c r="H16" s="96"/>
      <c r="I16" s="96"/>
      <c r="J16" s="96"/>
    </row>
    <row r="17" spans="1:11" ht="15.75" x14ac:dyDescent="0.25">
      <c r="A17" s="69" t="s">
        <v>24</v>
      </c>
      <c r="B17" s="70"/>
      <c r="C17" s="70"/>
      <c r="D17" s="70"/>
      <c r="E17" s="70"/>
      <c r="F17" s="70"/>
      <c r="G17" s="70"/>
      <c r="H17" s="70"/>
      <c r="I17" s="70"/>
      <c r="J17" s="71"/>
    </row>
    <row r="18" spans="1:11" ht="29.25" customHeight="1" x14ac:dyDescent="0.25">
      <c r="A18" s="3" t="s">
        <v>25</v>
      </c>
      <c r="B18" s="131" t="s">
        <v>92</v>
      </c>
      <c r="C18" s="131"/>
      <c r="D18" s="131"/>
      <c r="E18" s="131"/>
      <c r="F18" s="131"/>
      <c r="G18" s="131"/>
      <c r="H18" s="131"/>
      <c r="I18" s="131"/>
      <c r="J18" s="132"/>
    </row>
    <row r="19" spans="1:11" ht="33" customHeight="1" x14ac:dyDescent="0.25">
      <c r="A19" s="8" t="s">
        <v>27</v>
      </c>
      <c r="B19" s="78" t="s">
        <v>93</v>
      </c>
      <c r="C19" s="78"/>
      <c r="D19" s="78"/>
      <c r="E19" s="78"/>
      <c r="F19" s="78"/>
      <c r="G19" s="78"/>
      <c r="H19" s="78"/>
      <c r="I19" s="78"/>
      <c r="J19" s="79"/>
    </row>
    <row r="20" spans="1:11" ht="34.5" customHeight="1" x14ac:dyDescent="0.25">
      <c r="A20" s="8" t="s">
        <v>29</v>
      </c>
      <c r="B20" s="78" t="s">
        <v>30</v>
      </c>
      <c r="C20" s="78"/>
      <c r="D20" s="78"/>
      <c r="E20" s="78"/>
      <c r="F20" s="78"/>
      <c r="G20" s="78"/>
      <c r="H20" s="78"/>
      <c r="I20" s="78"/>
      <c r="J20" s="79"/>
    </row>
    <row r="21" spans="1:11" ht="60" customHeight="1" x14ac:dyDescent="0.25">
      <c r="A21" s="8" t="s">
        <v>31</v>
      </c>
      <c r="B21" s="80" t="s">
        <v>94</v>
      </c>
      <c r="C21" s="80"/>
      <c r="D21" s="80"/>
      <c r="E21" s="80"/>
      <c r="F21" s="80"/>
      <c r="G21" s="80"/>
      <c r="H21" s="80"/>
      <c r="I21" s="80"/>
      <c r="J21" s="81"/>
    </row>
    <row r="22" spans="1:11" ht="15.75" x14ac:dyDescent="0.25">
      <c r="A22" s="69" t="s">
        <v>33</v>
      </c>
      <c r="B22" s="70"/>
      <c r="C22" s="70"/>
      <c r="D22" s="70"/>
      <c r="E22" s="70"/>
      <c r="F22" s="70"/>
      <c r="G22" s="70"/>
      <c r="H22" s="70"/>
      <c r="I22" s="70"/>
      <c r="J22" s="71"/>
    </row>
    <row r="23" spans="1:11" ht="15.75" x14ac:dyDescent="0.25">
      <c r="A23" s="72" t="s">
        <v>34</v>
      </c>
      <c r="B23" s="73"/>
      <c r="C23" s="73"/>
      <c r="D23" s="73"/>
      <c r="E23" s="73"/>
      <c r="F23" s="73"/>
      <c r="G23" s="73"/>
      <c r="H23" s="73"/>
      <c r="I23" s="73"/>
      <c r="J23" s="74"/>
    </row>
    <row r="24" spans="1:11" ht="15" customHeight="1" x14ac:dyDescent="0.25">
      <c r="A24" s="91" t="s">
        <v>35</v>
      </c>
      <c r="B24" s="92"/>
      <c r="C24" s="93" t="s">
        <v>36</v>
      </c>
      <c r="D24" s="94"/>
      <c r="E24" s="94"/>
      <c r="F24" s="94" t="s">
        <v>37</v>
      </c>
      <c r="G24" s="94"/>
      <c r="H24" s="92"/>
      <c r="I24" s="93" t="s">
        <v>38</v>
      </c>
      <c r="J24" s="95"/>
    </row>
    <row r="25" spans="1:11" x14ac:dyDescent="0.25">
      <c r="A25" s="84">
        <v>55391300</v>
      </c>
      <c r="B25" s="85"/>
      <c r="C25" s="86">
        <v>59707940</v>
      </c>
      <c r="D25" s="87"/>
      <c r="E25" s="88"/>
      <c r="F25" s="86">
        <v>13320272.939999999</v>
      </c>
      <c r="G25" s="87"/>
      <c r="H25" s="88"/>
      <c r="I25" s="121">
        <f>+F25/C25</f>
        <v>0.2230904790887108</v>
      </c>
      <c r="J25" s="122"/>
    </row>
    <row r="26" spans="1:11" ht="15.75" x14ac:dyDescent="0.25">
      <c r="A26" s="72" t="s">
        <v>39</v>
      </c>
      <c r="B26" s="73"/>
      <c r="C26" s="73"/>
      <c r="D26" s="73"/>
      <c r="E26" s="73"/>
      <c r="F26" s="73"/>
      <c r="G26" s="73"/>
      <c r="H26" s="73"/>
      <c r="I26" s="73"/>
      <c r="J26" s="74"/>
    </row>
    <row r="27" spans="1:11" x14ac:dyDescent="0.25">
      <c r="A27" s="4"/>
      <c r="B27"/>
      <c r="C27" s="75" t="s">
        <v>137</v>
      </c>
      <c r="D27" s="76"/>
      <c r="E27" s="75" t="s">
        <v>41</v>
      </c>
      <c r="F27" s="76"/>
      <c r="G27" s="75" t="s">
        <v>42</v>
      </c>
      <c r="H27" s="75"/>
      <c r="I27" s="75" t="s">
        <v>43</v>
      </c>
      <c r="J27" s="77"/>
    </row>
    <row r="28" spans="1:11" ht="38.25" x14ac:dyDescent="0.25">
      <c r="A28" s="9" t="s">
        <v>44</v>
      </c>
      <c r="B28" s="10" t="s">
        <v>45</v>
      </c>
      <c r="C28" s="10" t="s">
        <v>46</v>
      </c>
      <c r="D28" s="10" t="s">
        <v>47</v>
      </c>
      <c r="E28" s="10" t="s">
        <v>48</v>
      </c>
      <c r="F28" s="10" t="s">
        <v>49</v>
      </c>
      <c r="G28" s="10" t="s">
        <v>50</v>
      </c>
      <c r="H28" s="10" t="s">
        <v>51</v>
      </c>
      <c r="I28" s="10" t="s">
        <v>52</v>
      </c>
      <c r="J28" s="11" t="s">
        <v>53</v>
      </c>
    </row>
    <row r="29" spans="1:11" ht="67.5" customHeight="1" x14ac:dyDescent="0.25">
      <c r="A29" s="32" t="s">
        <v>95</v>
      </c>
      <c r="B29" s="33" t="s">
        <v>96</v>
      </c>
      <c r="C29" s="12">
        <v>4</v>
      </c>
      <c r="D29" s="48">
        <v>55267440</v>
      </c>
      <c r="E29" s="48">
        <v>1</v>
      </c>
      <c r="F29" s="34">
        <v>14566860</v>
      </c>
      <c r="G29" s="49">
        <v>1</v>
      </c>
      <c r="H29" s="49">
        <v>13320272.939999999</v>
      </c>
      <c r="I29" s="15">
        <f>+Tabla1[[#This Row],[Física 
(E)]]/Tabla1[[#This Row],[Física
(C)]]</f>
        <v>1</v>
      </c>
      <c r="J29" s="36">
        <f>+Tabla1[[#This Row],[Financiera 
 (F)]]/Tabla1[[#This Row],[Financiera
(D)]]</f>
        <v>0.91442307676465617</v>
      </c>
      <c r="K29" s="59"/>
    </row>
    <row r="30" spans="1:11" ht="15.75" x14ac:dyDescent="0.25">
      <c r="A30" s="69" t="s">
        <v>56</v>
      </c>
      <c r="B30" s="70"/>
      <c r="C30" s="70"/>
      <c r="D30" s="70"/>
      <c r="E30" s="70"/>
      <c r="F30" s="70"/>
      <c r="G30" s="70"/>
      <c r="H30" s="70"/>
      <c r="I30" s="70"/>
      <c r="J30" s="71"/>
    </row>
    <row r="31" spans="1:11" ht="15.75" x14ac:dyDescent="0.25">
      <c r="A31" s="72" t="s">
        <v>57</v>
      </c>
      <c r="B31" s="73"/>
      <c r="C31" s="73"/>
      <c r="D31" s="73"/>
      <c r="E31" s="73"/>
      <c r="F31" s="73"/>
      <c r="G31" s="73"/>
      <c r="H31" s="73"/>
      <c r="I31" s="73"/>
      <c r="J31" s="74"/>
    </row>
    <row r="32" spans="1:11" ht="30" customHeight="1" x14ac:dyDescent="0.25">
      <c r="A32" s="22" t="s">
        <v>58</v>
      </c>
      <c r="B32" s="80" t="s">
        <v>97</v>
      </c>
      <c r="C32" s="80"/>
      <c r="D32" s="80"/>
      <c r="E32" s="80"/>
      <c r="F32" s="80"/>
      <c r="G32" s="80"/>
      <c r="H32" s="80"/>
      <c r="I32" s="80"/>
      <c r="J32" s="81"/>
    </row>
    <row r="33" spans="1:11" ht="30" customHeight="1" x14ac:dyDescent="0.25">
      <c r="A33" s="22" t="s">
        <v>60</v>
      </c>
      <c r="B33" s="78" t="s">
        <v>93</v>
      </c>
      <c r="C33" s="78"/>
      <c r="D33" s="78"/>
      <c r="E33" s="78"/>
      <c r="F33" s="78"/>
      <c r="G33" s="78"/>
      <c r="H33" s="78"/>
      <c r="I33" s="78"/>
      <c r="J33" s="79"/>
    </row>
    <row r="34" spans="1:11" ht="28.5" customHeight="1" x14ac:dyDescent="0.25">
      <c r="A34" s="22" t="s">
        <v>62</v>
      </c>
      <c r="B34" s="82" t="s">
        <v>132</v>
      </c>
      <c r="C34" s="82"/>
      <c r="D34" s="82"/>
      <c r="E34" s="82"/>
      <c r="F34" s="82"/>
      <c r="G34" s="82"/>
      <c r="H34" s="82"/>
      <c r="I34" s="82"/>
      <c r="J34" s="83"/>
      <c r="K34" s="58"/>
    </row>
    <row r="35" spans="1:11" ht="57.75" customHeight="1" x14ac:dyDescent="0.25">
      <c r="A35" s="22" t="s">
        <v>63</v>
      </c>
      <c r="B35" s="137" t="s">
        <v>133</v>
      </c>
      <c r="C35" s="137"/>
      <c r="D35" s="137"/>
      <c r="E35" s="137"/>
      <c r="F35" s="137"/>
      <c r="G35" s="137"/>
      <c r="H35" s="137"/>
      <c r="I35" s="137"/>
      <c r="J35" s="138"/>
    </row>
    <row r="36" spans="1:11" ht="15.75" x14ac:dyDescent="0.25">
      <c r="A36" s="69" t="s">
        <v>64</v>
      </c>
      <c r="B36" s="70"/>
      <c r="C36" s="70"/>
      <c r="D36" s="70"/>
      <c r="E36" s="70"/>
      <c r="F36" s="70"/>
      <c r="G36" s="70"/>
      <c r="H36" s="70"/>
      <c r="I36" s="70"/>
      <c r="J36" s="71"/>
    </row>
    <row r="37" spans="1:11" ht="15.75" x14ac:dyDescent="0.25">
      <c r="A37" s="62" t="s">
        <v>65</v>
      </c>
      <c r="B37" s="63"/>
      <c r="C37" s="63"/>
      <c r="D37" s="63"/>
      <c r="E37" s="63"/>
      <c r="F37" s="63"/>
      <c r="G37" s="63"/>
      <c r="H37" s="63"/>
      <c r="I37" s="63"/>
      <c r="J37" s="64"/>
    </row>
    <row r="38" spans="1:11" ht="27.75" customHeight="1" x14ac:dyDescent="0.25">
      <c r="A38" s="65" t="s">
        <v>66</v>
      </c>
      <c r="B38" s="66"/>
      <c r="C38" s="66"/>
      <c r="D38" s="66"/>
      <c r="E38" s="66"/>
      <c r="F38" s="66"/>
      <c r="G38" s="66"/>
      <c r="H38" s="66"/>
      <c r="I38" s="66"/>
      <c r="J38" s="67"/>
    </row>
    <row r="39" spans="1:11" ht="12" customHeight="1" x14ac:dyDescent="0.25">
      <c r="A39" s="28"/>
      <c r="B39" s="28"/>
      <c r="C39" s="28"/>
      <c r="D39" s="28"/>
      <c r="E39" s="28"/>
      <c r="F39" s="28"/>
      <c r="G39" s="28"/>
      <c r="H39" s="28"/>
      <c r="I39" s="28"/>
      <c r="J39" s="28"/>
    </row>
    <row r="40" spans="1:11" ht="21" customHeight="1" x14ac:dyDescent="0.25">
      <c r="A40" s="68" t="s">
        <v>67</v>
      </c>
      <c r="B40" s="68"/>
      <c r="C40" s="68"/>
      <c r="D40" s="68"/>
      <c r="E40" s="68"/>
      <c r="F40" s="68"/>
      <c r="G40" s="68"/>
      <c r="H40" s="68"/>
      <c r="I40" s="68"/>
      <c r="J40" s="68"/>
    </row>
    <row r="41" spans="1:11" ht="24" customHeight="1" x14ac:dyDescent="0.25">
      <c r="B41" s="45"/>
    </row>
    <row r="42" spans="1:11" x14ac:dyDescent="0.25">
      <c r="A42" s="31" t="s">
        <v>68</v>
      </c>
      <c r="B42" s="51">
        <f>+A25</f>
        <v>55391300</v>
      </c>
      <c r="D42" s="41"/>
      <c r="E42" s="41"/>
      <c r="F42" s="41"/>
      <c r="H42" s="41"/>
      <c r="I42" s="41"/>
      <c r="J42" s="41"/>
    </row>
    <row r="43" spans="1:11" x14ac:dyDescent="0.25">
      <c r="A43" s="31" t="s">
        <v>69</v>
      </c>
      <c r="B43" s="51">
        <f>+C25</f>
        <v>59707940</v>
      </c>
      <c r="D43" s="40"/>
      <c r="E43" s="40" t="s">
        <v>70</v>
      </c>
      <c r="F43" s="40"/>
      <c r="H43" s="40"/>
      <c r="I43" s="40" t="s">
        <v>71</v>
      </c>
      <c r="J43" s="40"/>
    </row>
    <row r="44" spans="1:11" x14ac:dyDescent="0.25">
      <c r="A44" s="31" t="s">
        <v>98</v>
      </c>
      <c r="B44" s="51">
        <v>87454755.790000007</v>
      </c>
      <c r="D44" s="39"/>
      <c r="E44" s="39" t="s">
        <v>73</v>
      </c>
      <c r="F44" s="39"/>
      <c r="H44" s="39"/>
      <c r="I44" s="39" t="s">
        <v>74</v>
      </c>
      <c r="J44" s="39"/>
    </row>
    <row r="45" spans="1:11" x14ac:dyDescent="0.25">
      <c r="B45" s="45"/>
    </row>
  </sheetData>
  <mergeCells count="48">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5:J35"/>
    <mergeCell ref="A25:B25"/>
    <mergeCell ref="I25:J25"/>
    <mergeCell ref="A26:J26"/>
    <mergeCell ref="C27:D27"/>
    <mergeCell ref="G27:H27"/>
    <mergeCell ref="I27:J27"/>
    <mergeCell ref="C25:E25"/>
    <mergeCell ref="F25:H25"/>
    <mergeCell ref="E27:F27"/>
    <mergeCell ref="A31:J31"/>
    <mergeCell ref="C24:E24"/>
    <mergeCell ref="F24:H24"/>
    <mergeCell ref="B32:J32"/>
    <mergeCell ref="B33:J33"/>
    <mergeCell ref="B34:J34"/>
    <mergeCell ref="C15:J15"/>
    <mergeCell ref="A36:J36"/>
    <mergeCell ref="A37:J37"/>
    <mergeCell ref="A38:J38"/>
    <mergeCell ref="A40:J40"/>
    <mergeCell ref="C16:J16"/>
    <mergeCell ref="A17:J17"/>
    <mergeCell ref="B18:J18"/>
    <mergeCell ref="B19:J19"/>
    <mergeCell ref="B20:J20"/>
    <mergeCell ref="B21:J21"/>
    <mergeCell ref="A30:J30"/>
    <mergeCell ref="A22:J22"/>
    <mergeCell ref="A23:J23"/>
    <mergeCell ref="A24:B24"/>
    <mergeCell ref="I24:J24"/>
  </mergeCells>
  <phoneticPr fontId="22" type="noConversion"/>
  <dataValidations count="15">
    <dataValidation allowBlank="1" showInputMessage="1" showErrorMessage="1" prompt="Monto ejecutado en el trimestre" sqref="H28" xr:uid="{00000000-0002-0000-0000-000000000000}"/>
    <dataValidation allowBlank="1" showInputMessage="1" showErrorMessage="1" prompt="Meta alcanzada en el trimestre" sqref="G28:G29 H29" xr:uid="{00000000-0002-0000-0000-000001000000}"/>
    <dataValidation allowBlank="1" showInputMessage="1" showErrorMessage="1" prompt="Monto presupuestado para el producto" sqref="D28:D29 E29:F29 F28" xr:uid="{00000000-0002-0000-0000-000002000000}"/>
    <dataValidation allowBlank="1" showInputMessage="1" showErrorMessage="1" prompt="Meta anual del indicador" sqref="C28:C29 E28"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33:J33 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Nombre del producto" sqref="B32:J32" xr:uid="{00000000-0002-0000-0000-00000B000000}"/>
    <dataValidation allowBlank="1" showInputMessage="1" showErrorMessage="1" prompt="¿A quién va dirigido el programa?, ¿qué característica tiene esta población que requiere ser beneficiada?" sqref="B20:J20" xr:uid="{00000000-0002-0000-0000-00000C000000}"/>
    <dataValidation allowBlank="1" showInputMessage="1" prompt="Nombre del capítulo" sqref="B8:J10" xr:uid="{00000000-0002-0000-0000-00000D000000}"/>
    <dataValidation allowBlank="1" sqref="A8" xr:uid="{00000000-0002-0000-00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N45"/>
  <sheetViews>
    <sheetView showGridLines="0" topLeftCell="A22" zoomScale="115" zoomScaleNormal="115" workbookViewId="0">
      <selection activeCell="L35" sqref="L35"/>
    </sheetView>
  </sheetViews>
  <sheetFormatPr baseColWidth="10" defaultColWidth="11.42578125" defaultRowHeight="15" x14ac:dyDescent="0.25"/>
  <cols>
    <col min="1" max="1" width="23" style="5" customWidth="1"/>
    <col min="2" max="2" width="18" style="5" customWidth="1"/>
    <col min="3" max="10" width="12.7109375" style="5" customWidth="1"/>
    <col min="12" max="12" width="15.85546875" customWidth="1"/>
    <col min="13" max="13" width="15.42578125" customWidth="1"/>
    <col min="14" max="14" width="20.5703125" customWidth="1"/>
  </cols>
  <sheetData>
    <row r="1" spans="1:10" ht="21.75" thickBot="1" x14ac:dyDescent="0.3">
      <c r="A1" s="23"/>
      <c r="B1" s="112" t="s">
        <v>0</v>
      </c>
      <c r="C1" s="113"/>
      <c r="D1" s="113"/>
      <c r="E1" s="113"/>
      <c r="F1" s="113"/>
      <c r="G1" s="113"/>
      <c r="H1" s="113"/>
      <c r="I1" s="113"/>
      <c r="J1" s="114"/>
    </row>
    <row r="2" spans="1:10" ht="21.75" thickBot="1" x14ac:dyDescent="0.3">
      <c r="A2" s="24"/>
      <c r="B2" s="115" t="s">
        <v>1</v>
      </c>
      <c r="C2" s="116"/>
      <c r="D2" s="115" t="s">
        <v>2</v>
      </c>
      <c r="E2" s="116"/>
      <c r="F2" s="116"/>
      <c r="G2" s="116"/>
      <c r="H2" s="117"/>
      <c r="I2" s="1" t="s">
        <v>3</v>
      </c>
      <c r="J2" s="2" t="s">
        <v>4</v>
      </c>
    </row>
    <row r="3" spans="1:10" ht="21.75" thickBot="1" x14ac:dyDescent="0.3">
      <c r="A3" s="25"/>
      <c r="B3" s="118" t="s">
        <v>5</v>
      </c>
      <c r="C3" s="119"/>
      <c r="D3" s="118"/>
      <c r="E3" s="119"/>
      <c r="F3" s="119"/>
      <c r="G3" s="119"/>
      <c r="H3" s="120"/>
      <c r="I3" s="29">
        <v>45751</v>
      </c>
      <c r="J3" s="30"/>
    </row>
    <row r="4" spans="1:10" x14ac:dyDescent="0.25">
      <c r="A4" s="108"/>
      <c r="B4" s="109"/>
      <c r="C4" s="109"/>
      <c r="D4" s="110"/>
      <c r="E4" s="110"/>
      <c r="F4" s="110"/>
      <c r="G4" s="110"/>
      <c r="H4" s="110"/>
      <c r="I4" s="109"/>
      <c r="J4" s="111"/>
    </row>
    <row r="5" spans="1:10" ht="3" customHeight="1" x14ac:dyDescent="0.25">
      <c r="A5" s="97"/>
      <c r="B5" s="98"/>
      <c r="C5" s="98"/>
      <c r="D5" s="98"/>
      <c r="E5" s="98"/>
      <c r="F5" s="98"/>
      <c r="G5" s="98"/>
      <c r="H5" s="98"/>
      <c r="I5" s="98"/>
      <c r="J5" s="99"/>
    </row>
    <row r="6" spans="1:10" ht="15.75" x14ac:dyDescent="0.25">
      <c r="A6" s="69" t="s">
        <v>6</v>
      </c>
      <c r="B6" s="70"/>
      <c r="C6" s="70"/>
      <c r="D6" s="70"/>
      <c r="E6" s="70"/>
      <c r="F6" s="70"/>
      <c r="G6" s="70"/>
      <c r="H6" s="70"/>
      <c r="I6" s="70"/>
      <c r="J6" s="71"/>
    </row>
    <row r="7" spans="1:10" ht="15.75" x14ac:dyDescent="0.25">
      <c r="A7" s="72" t="s">
        <v>7</v>
      </c>
      <c r="B7" s="73"/>
      <c r="C7" s="73"/>
      <c r="D7" s="73"/>
      <c r="E7" s="73"/>
      <c r="F7" s="73"/>
      <c r="G7" s="73"/>
      <c r="H7" s="73"/>
      <c r="I7" s="73"/>
      <c r="J7" s="74"/>
    </row>
    <row r="8" spans="1:10" x14ac:dyDescent="0.25">
      <c r="A8" s="3" t="s">
        <v>8</v>
      </c>
      <c r="B8" s="100" t="s">
        <v>9</v>
      </c>
      <c r="C8" s="101"/>
      <c r="D8" s="101"/>
      <c r="E8" s="101"/>
      <c r="F8" s="101"/>
      <c r="G8" s="101"/>
      <c r="H8" s="101"/>
      <c r="I8" s="101"/>
      <c r="J8" s="102"/>
    </row>
    <row r="9" spans="1:10" ht="15" customHeight="1" x14ac:dyDescent="0.25">
      <c r="A9" s="26" t="s">
        <v>10</v>
      </c>
      <c r="B9" s="100" t="s">
        <v>11</v>
      </c>
      <c r="C9" s="101"/>
      <c r="D9" s="101"/>
      <c r="E9" s="101"/>
      <c r="F9" s="101"/>
      <c r="G9" s="101"/>
      <c r="H9" s="101"/>
      <c r="I9" s="101"/>
      <c r="J9" s="102"/>
    </row>
    <row r="10" spans="1:10" x14ac:dyDescent="0.25">
      <c r="A10" s="26" t="s">
        <v>12</v>
      </c>
      <c r="B10" s="100" t="s">
        <v>13</v>
      </c>
      <c r="C10" s="101"/>
      <c r="D10" s="101"/>
      <c r="E10" s="101"/>
      <c r="F10" s="101"/>
      <c r="G10" s="101"/>
      <c r="H10" s="101"/>
      <c r="I10" s="101"/>
      <c r="J10" s="102"/>
    </row>
    <row r="11" spans="1:10" ht="44.25" customHeight="1" x14ac:dyDescent="0.25">
      <c r="A11" s="3" t="s">
        <v>14</v>
      </c>
      <c r="B11" s="78" t="s">
        <v>15</v>
      </c>
      <c r="C11" s="103"/>
      <c r="D11" s="103"/>
      <c r="E11" s="103"/>
      <c r="F11" s="103"/>
      <c r="G11" s="103"/>
      <c r="H11" s="103"/>
      <c r="I11" s="103"/>
      <c r="J11" s="104"/>
    </row>
    <row r="12" spans="1:10" ht="49.5" customHeight="1" x14ac:dyDescent="0.25">
      <c r="A12" s="3" t="s">
        <v>16</v>
      </c>
      <c r="B12" s="123" t="s">
        <v>17</v>
      </c>
      <c r="C12" s="124"/>
      <c r="D12" s="124"/>
      <c r="E12" s="124"/>
      <c r="F12" s="124"/>
      <c r="G12" s="124"/>
      <c r="H12" s="124"/>
      <c r="I12" s="124"/>
      <c r="J12" s="125"/>
    </row>
    <row r="13" spans="1:10" ht="15.75" x14ac:dyDescent="0.25">
      <c r="A13" s="69" t="s">
        <v>18</v>
      </c>
      <c r="B13" s="70"/>
      <c r="C13" s="70"/>
      <c r="D13" s="70"/>
      <c r="E13" s="70"/>
      <c r="F13" s="70"/>
      <c r="G13" s="70"/>
      <c r="H13" s="70"/>
      <c r="I13" s="70"/>
      <c r="J13" s="71"/>
    </row>
    <row r="14" spans="1:10" ht="27.75" customHeight="1" x14ac:dyDescent="0.25">
      <c r="A14" s="3" t="s">
        <v>19</v>
      </c>
      <c r="B14" s="27">
        <v>3</v>
      </c>
      <c r="C14" s="96" t="str">
        <f>IFERROR(VLOOKUP(B14,'[1]Validacion datos'!A2:B5,2,FALSE),"")</f>
        <v>DESARROLLO PRODUCTIVO</v>
      </c>
      <c r="D14" s="96"/>
      <c r="E14" s="96"/>
      <c r="F14" s="96"/>
      <c r="G14" s="96"/>
      <c r="H14" s="96"/>
      <c r="I14" s="96"/>
      <c r="J14" s="96"/>
    </row>
    <row r="15" spans="1:10" ht="26.25" customHeight="1" x14ac:dyDescent="0.25">
      <c r="A15" s="3" t="s">
        <v>20</v>
      </c>
      <c r="B15" s="6">
        <v>3.2</v>
      </c>
      <c r="C15" s="96" t="str">
        <f>IFERROR(VLOOKUP(B15,'[1]Validacion datos'!A8:B26,2,FALSE),"")</f>
        <v>Energía confiable y ambientalmente sostenible</v>
      </c>
      <c r="D15" s="96"/>
      <c r="E15" s="96"/>
      <c r="F15" s="96"/>
      <c r="G15" s="96"/>
      <c r="H15" s="96"/>
      <c r="I15" s="96"/>
      <c r="J15" s="96"/>
    </row>
    <row r="16" spans="1:10" ht="36" customHeight="1" x14ac:dyDescent="0.25">
      <c r="A16" s="3" t="s">
        <v>22</v>
      </c>
      <c r="B16" s="6" t="s">
        <v>99</v>
      </c>
      <c r="C16" s="96" t="s">
        <v>100</v>
      </c>
      <c r="D16" s="96"/>
      <c r="E16" s="96"/>
      <c r="F16" s="96"/>
      <c r="G16" s="96"/>
      <c r="H16" s="96"/>
      <c r="I16" s="96"/>
      <c r="J16" s="96"/>
    </row>
    <row r="17" spans="1:14" ht="15.75" x14ac:dyDescent="0.25">
      <c r="A17" s="69" t="s">
        <v>24</v>
      </c>
      <c r="B17" s="70"/>
      <c r="C17" s="70"/>
      <c r="D17" s="70"/>
      <c r="E17" s="70"/>
      <c r="F17" s="70"/>
      <c r="G17" s="70"/>
      <c r="H17" s="70"/>
      <c r="I17" s="70"/>
      <c r="J17" s="71"/>
    </row>
    <row r="18" spans="1:14" ht="29.25" customHeight="1" x14ac:dyDescent="0.25">
      <c r="A18" s="3" t="s">
        <v>25</v>
      </c>
      <c r="B18" s="78" t="s">
        <v>101</v>
      </c>
      <c r="C18" s="78"/>
      <c r="D18" s="78"/>
      <c r="E18" s="78"/>
      <c r="F18" s="78"/>
      <c r="G18" s="78"/>
      <c r="H18" s="78"/>
      <c r="I18" s="78"/>
      <c r="J18" s="79"/>
    </row>
    <row r="19" spans="1:14" ht="33" customHeight="1" x14ac:dyDescent="0.25">
      <c r="A19" s="8" t="s">
        <v>27</v>
      </c>
      <c r="B19" s="78" t="s">
        <v>102</v>
      </c>
      <c r="C19" s="78"/>
      <c r="D19" s="78"/>
      <c r="E19" s="78"/>
      <c r="F19" s="78"/>
      <c r="G19" s="78"/>
      <c r="H19" s="78"/>
      <c r="I19" s="78"/>
      <c r="J19" s="79"/>
    </row>
    <row r="20" spans="1:14" ht="34.5" customHeight="1" x14ac:dyDescent="0.25">
      <c r="A20" s="8" t="s">
        <v>29</v>
      </c>
      <c r="B20" s="78" t="s">
        <v>30</v>
      </c>
      <c r="C20" s="78"/>
      <c r="D20" s="78"/>
      <c r="E20" s="78"/>
      <c r="F20" s="78"/>
      <c r="G20" s="78"/>
      <c r="H20" s="78"/>
      <c r="I20" s="78"/>
      <c r="J20" s="79"/>
    </row>
    <row r="21" spans="1:14" ht="74.25" customHeight="1" x14ac:dyDescent="0.25">
      <c r="A21" s="8" t="s">
        <v>31</v>
      </c>
      <c r="B21" s="78" t="s">
        <v>103</v>
      </c>
      <c r="C21" s="78"/>
      <c r="D21" s="78"/>
      <c r="E21" s="78"/>
      <c r="F21" s="78"/>
      <c r="G21" s="78"/>
      <c r="H21" s="78"/>
      <c r="I21" s="78"/>
      <c r="J21" s="79"/>
    </row>
    <row r="22" spans="1:14" ht="15.75" x14ac:dyDescent="0.25">
      <c r="A22" s="69" t="s">
        <v>33</v>
      </c>
      <c r="B22" s="70"/>
      <c r="C22" s="70"/>
      <c r="D22" s="70"/>
      <c r="E22" s="70"/>
      <c r="F22" s="70"/>
      <c r="G22" s="70"/>
      <c r="H22" s="70"/>
      <c r="I22" s="70"/>
      <c r="J22" s="71"/>
    </row>
    <row r="23" spans="1:14" ht="15.75" x14ac:dyDescent="0.25">
      <c r="A23" s="72" t="s">
        <v>34</v>
      </c>
      <c r="B23" s="73"/>
      <c r="C23" s="73"/>
      <c r="D23" s="73"/>
      <c r="E23" s="73"/>
      <c r="F23" s="73"/>
      <c r="G23" s="73"/>
      <c r="H23" s="73"/>
      <c r="I23" s="73"/>
      <c r="J23" s="74"/>
    </row>
    <row r="24" spans="1:14" ht="31.5" customHeight="1" x14ac:dyDescent="0.25">
      <c r="A24" s="91" t="s">
        <v>35</v>
      </c>
      <c r="B24" s="92"/>
      <c r="C24" s="93" t="s">
        <v>36</v>
      </c>
      <c r="D24" s="94"/>
      <c r="E24" s="94"/>
      <c r="F24" s="94" t="s">
        <v>37</v>
      </c>
      <c r="G24" s="94"/>
      <c r="H24" s="92"/>
      <c r="I24" s="93" t="s">
        <v>38</v>
      </c>
      <c r="J24" s="95"/>
    </row>
    <row r="25" spans="1:14" x14ac:dyDescent="0.25">
      <c r="A25" s="84">
        <v>220144686</v>
      </c>
      <c r="B25" s="85"/>
      <c r="C25" s="86">
        <v>281126342</v>
      </c>
      <c r="D25" s="87"/>
      <c r="E25" s="88"/>
      <c r="F25" s="86">
        <v>79449984.700000003</v>
      </c>
      <c r="G25" s="87"/>
      <c r="H25" s="88"/>
      <c r="I25" s="121">
        <f>+F25/C25</f>
        <v>0.28261309180339994</v>
      </c>
      <c r="J25" s="122"/>
    </row>
    <row r="26" spans="1:14" ht="15.75" x14ac:dyDescent="0.25">
      <c r="A26" s="72" t="s">
        <v>39</v>
      </c>
      <c r="B26" s="73"/>
      <c r="C26" s="73"/>
      <c r="D26" s="73"/>
      <c r="E26" s="73"/>
      <c r="F26" s="73"/>
      <c r="G26" s="73"/>
      <c r="H26" s="73"/>
      <c r="I26" s="73"/>
      <c r="J26" s="74"/>
    </row>
    <row r="27" spans="1:14" x14ac:dyDescent="0.25">
      <c r="A27" s="4"/>
      <c r="B27"/>
      <c r="C27" s="75" t="s">
        <v>137</v>
      </c>
      <c r="D27" s="76"/>
      <c r="E27" s="75" t="s">
        <v>41</v>
      </c>
      <c r="F27" s="76"/>
      <c r="G27" s="75" t="s">
        <v>42</v>
      </c>
      <c r="H27" s="75"/>
      <c r="I27" s="75" t="s">
        <v>43</v>
      </c>
      <c r="J27" s="77"/>
    </row>
    <row r="28" spans="1:14" ht="38.25" x14ac:dyDescent="0.25">
      <c r="A28" s="9" t="s">
        <v>44</v>
      </c>
      <c r="B28" s="10" t="s">
        <v>45</v>
      </c>
      <c r="C28" s="10" t="s">
        <v>46</v>
      </c>
      <c r="D28" s="10" t="s">
        <v>47</v>
      </c>
      <c r="E28" s="10" t="s">
        <v>48</v>
      </c>
      <c r="F28" s="10" t="s">
        <v>49</v>
      </c>
      <c r="G28" s="10" t="s">
        <v>50</v>
      </c>
      <c r="H28" s="10" t="s">
        <v>51</v>
      </c>
      <c r="I28" s="10" t="s">
        <v>52</v>
      </c>
      <c r="J28" s="11" t="s">
        <v>53</v>
      </c>
    </row>
    <row r="29" spans="1:14" ht="83.1" customHeight="1" x14ac:dyDescent="0.25">
      <c r="A29" s="32" t="s">
        <v>104</v>
      </c>
      <c r="B29" s="33" t="s">
        <v>105</v>
      </c>
      <c r="C29" s="12">
        <v>23</v>
      </c>
      <c r="D29" s="13">
        <v>262224930</v>
      </c>
      <c r="E29" s="12">
        <v>9</v>
      </c>
      <c r="F29" s="135">
        <v>193199418</v>
      </c>
      <c r="G29" s="14">
        <v>4</v>
      </c>
      <c r="H29" s="34">
        <v>79449984.700000003</v>
      </c>
      <c r="I29" s="35">
        <f>+Tabla16[[#This Row],[Física 
(E)]]/Tabla16[[#This Row],[Física
(C)]]</f>
        <v>0.44444444444444442</v>
      </c>
      <c r="J29" s="36">
        <f>+Tabla16[[#This Row],[Financiera 
 (F)]]/Tabla16[[#This Row],[Financiera
(D)]]</f>
        <v>0.41123304367304048</v>
      </c>
      <c r="L29" s="57"/>
      <c r="M29" s="56"/>
      <c r="N29" s="57"/>
    </row>
    <row r="30" spans="1:14" ht="15.75" x14ac:dyDescent="0.25">
      <c r="A30" s="69" t="s">
        <v>56</v>
      </c>
      <c r="B30" s="70"/>
      <c r="C30" s="70"/>
      <c r="D30" s="70"/>
      <c r="E30" s="70"/>
      <c r="F30" s="70"/>
      <c r="G30" s="70"/>
      <c r="H30" s="70"/>
      <c r="I30" s="70"/>
      <c r="J30" s="71"/>
    </row>
    <row r="31" spans="1:14" ht="15.75" x14ac:dyDescent="0.25">
      <c r="A31" s="72" t="s">
        <v>57</v>
      </c>
      <c r="B31" s="73"/>
      <c r="C31" s="73"/>
      <c r="D31" s="73"/>
      <c r="E31" s="73"/>
      <c r="F31" s="73"/>
      <c r="G31" s="73"/>
      <c r="H31" s="73"/>
      <c r="I31" s="73"/>
      <c r="J31" s="74"/>
    </row>
    <row r="32" spans="1:14" x14ac:dyDescent="0.25">
      <c r="A32" s="22" t="s">
        <v>58</v>
      </c>
      <c r="B32" s="78" t="s">
        <v>106</v>
      </c>
      <c r="C32" s="78"/>
      <c r="D32" s="78"/>
      <c r="E32" s="78"/>
      <c r="F32" s="78"/>
      <c r="G32" s="78"/>
      <c r="H32" s="78"/>
      <c r="I32" s="78"/>
      <c r="J32" s="79"/>
    </row>
    <row r="33" spans="1:10" ht="30" x14ac:dyDescent="0.25">
      <c r="A33" s="22" t="s">
        <v>60</v>
      </c>
      <c r="B33" s="78" t="s">
        <v>107</v>
      </c>
      <c r="C33" s="78"/>
      <c r="D33" s="78"/>
      <c r="E33" s="78"/>
      <c r="F33" s="78"/>
      <c r="G33" s="78"/>
      <c r="H33" s="78"/>
      <c r="I33" s="78"/>
      <c r="J33" s="79"/>
    </row>
    <row r="34" spans="1:10" ht="42.75" customHeight="1" x14ac:dyDescent="0.25">
      <c r="A34" s="50" t="s">
        <v>108</v>
      </c>
      <c r="B34" s="133" t="s">
        <v>127</v>
      </c>
      <c r="C34" s="133"/>
      <c r="D34" s="133"/>
      <c r="E34" s="133"/>
      <c r="F34" s="133"/>
      <c r="G34" s="133"/>
      <c r="H34" s="133"/>
      <c r="I34" s="133"/>
      <c r="J34" s="134"/>
    </row>
    <row r="35" spans="1:10" ht="75" customHeight="1" x14ac:dyDescent="0.25">
      <c r="A35" s="22" t="s">
        <v>63</v>
      </c>
      <c r="B35" s="145" t="s">
        <v>135</v>
      </c>
      <c r="C35" s="139"/>
      <c r="D35" s="139"/>
      <c r="E35" s="139"/>
      <c r="F35" s="139"/>
      <c r="G35" s="139"/>
      <c r="H35" s="139"/>
      <c r="I35" s="139"/>
      <c r="J35" s="140"/>
    </row>
    <row r="36" spans="1:10" ht="15.75" x14ac:dyDescent="0.25">
      <c r="A36" s="69" t="s">
        <v>64</v>
      </c>
      <c r="B36" s="70"/>
      <c r="C36" s="70"/>
      <c r="D36" s="70"/>
      <c r="E36" s="70"/>
      <c r="F36" s="70"/>
      <c r="G36" s="70"/>
      <c r="H36" s="70"/>
      <c r="I36" s="70"/>
      <c r="J36" s="71"/>
    </row>
    <row r="37" spans="1:10" ht="15.75" x14ac:dyDescent="0.25">
      <c r="A37" s="62" t="s">
        <v>65</v>
      </c>
      <c r="B37" s="63"/>
      <c r="C37" s="63"/>
      <c r="D37" s="63"/>
      <c r="E37" s="63"/>
      <c r="F37" s="63"/>
      <c r="G37" s="63"/>
      <c r="H37" s="63"/>
      <c r="I37" s="63"/>
      <c r="J37" s="64"/>
    </row>
    <row r="38" spans="1:10" ht="27.75" customHeight="1" x14ac:dyDescent="0.25">
      <c r="A38" s="65" t="s">
        <v>66</v>
      </c>
      <c r="B38" s="66"/>
      <c r="C38" s="66"/>
      <c r="D38" s="66"/>
      <c r="E38" s="66"/>
      <c r="F38" s="66"/>
      <c r="G38" s="66"/>
      <c r="H38" s="66"/>
      <c r="I38" s="66"/>
      <c r="J38" s="67"/>
    </row>
    <row r="39" spans="1:10" ht="27.75" customHeight="1" x14ac:dyDescent="0.25">
      <c r="A39" s="28"/>
      <c r="B39" s="28"/>
      <c r="C39" s="28"/>
      <c r="D39" s="28"/>
      <c r="E39" s="28"/>
      <c r="F39" s="28"/>
      <c r="G39" s="28"/>
      <c r="H39" s="28"/>
      <c r="I39" s="28"/>
      <c r="J39" s="28"/>
    </row>
    <row r="40" spans="1:10" ht="30.75" customHeight="1" x14ac:dyDescent="0.25">
      <c r="A40" s="68" t="s">
        <v>67</v>
      </c>
      <c r="B40" s="68"/>
      <c r="C40" s="68"/>
      <c r="D40" s="68"/>
      <c r="E40" s="68"/>
      <c r="F40" s="68"/>
      <c r="G40" s="68"/>
      <c r="H40" s="68"/>
      <c r="I40" s="68"/>
      <c r="J40" s="68"/>
    </row>
    <row r="42" spans="1:10" x14ac:dyDescent="0.25">
      <c r="A42" s="31" t="s">
        <v>68</v>
      </c>
      <c r="B42" s="51">
        <f>+A25</f>
        <v>220144686</v>
      </c>
      <c r="D42" s="41"/>
      <c r="E42" s="41"/>
      <c r="F42" s="41"/>
      <c r="H42" s="41"/>
      <c r="I42" s="41"/>
      <c r="J42" s="41"/>
    </row>
    <row r="43" spans="1:10" x14ac:dyDescent="0.25">
      <c r="A43" s="31" t="s">
        <v>69</v>
      </c>
      <c r="B43" s="51">
        <f>+C25</f>
        <v>281126342</v>
      </c>
      <c r="D43" s="40"/>
      <c r="E43" s="40" t="s">
        <v>70</v>
      </c>
      <c r="F43" s="40"/>
      <c r="H43" s="40"/>
      <c r="I43" s="40" t="s">
        <v>71</v>
      </c>
      <c r="J43" s="40"/>
    </row>
    <row r="44" spans="1:10" x14ac:dyDescent="0.25">
      <c r="A44" s="31" t="s">
        <v>72</v>
      </c>
      <c r="B44" s="51">
        <f>+F25</f>
        <v>79449984.700000003</v>
      </c>
      <c r="D44" s="39"/>
      <c r="E44" s="39" t="s">
        <v>73</v>
      </c>
      <c r="F44" s="39"/>
      <c r="H44" s="39"/>
      <c r="I44" s="39" t="s">
        <v>74</v>
      </c>
      <c r="J44" s="39"/>
    </row>
    <row r="45" spans="1:10" x14ac:dyDescent="0.25">
      <c r="B45" s="45"/>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38:J38"/>
    <mergeCell ref="A40:J40"/>
    <mergeCell ref="A36:J36"/>
    <mergeCell ref="A26:J26"/>
    <mergeCell ref="C27:D27"/>
    <mergeCell ref="E27:F27"/>
    <mergeCell ref="G27:H27"/>
    <mergeCell ref="I27:J27"/>
    <mergeCell ref="A30:J30"/>
    <mergeCell ref="A31:J31"/>
    <mergeCell ref="B32:J32"/>
    <mergeCell ref="B33:J33"/>
    <mergeCell ref="B34:J34"/>
    <mergeCell ref="B35:J35"/>
  </mergeCells>
  <dataValidations count="15">
    <dataValidation allowBlank="1" sqref="A8" xr:uid="{00000000-0002-0000-0500-000000000000}"/>
    <dataValidation allowBlank="1" showInputMessage="1" prompt="Nombre del capítulo" sqref="B8:J10" xr:uid="{00000000-0002-0000-0500-000001000000}"/>
    <dataValidation allowBlank="1" showInputMessage="1" showErrorMessage="1" prompt="¿A quién va dirigido el programa?, ¿qué característica tiene esta población que requiere ser beneficiada?" sqref="B20:J20" xr:uid="{00000000-0002-0000-0500-000002000000}"/>
    <dataValidation allowBlank="1" showInputMessage="1" showErrorMessage="1" prompt="Nombre del producto" sqref="B32:J32" xr:uid="{00000000-0002-0000-0500-000003000000}"/>
    <dataValidation allowBlank="1" showInputMessage="1" showErrorMessage="1" prompt="1. Describir lo plasmado en el presupuesto_x000a_2. Describir lo alcanzado en términos financieros y de producción " sqref="B34:J34" xr:uid="{00000000-0002-0000-0500-000004000000}"/>
    <dataValidation allowBlank="1" showInputMessage="1" showErrorMessage="1" prompt="De existir desvío, explicar razones." sqref="B35:J35" xr:uid="{00000000-0002-0000-0500-000005000000}"/>
    <dataValidation allowBlank="1" showInputMessage="1" showErrorMessage="1" prompt="Oportunidades de mejora identificadas" sqref="A38:J39" xr:uid="{00000000-0002-0000-0500-000006000000}"/>
    <dataValidation allowBlank="1" showInputMessage="1" showErrorMessage="1" prompt="Presupuesto del programa" sqref="A25:C25 F25" xr:uid="{00000000-0002-0000-0500-000007000000}"/>
    <dataValidation allowBlank="1" showInputMessage="1" showErrorMessage="1" prompt="¿En qué consiste el programa?" sqref="B33:J33 B19:J19" xr:uid="{00000000-0002-0000-0500-000008000000}"/>
    <dataValidation allowBlank="1" showInputMessage="1" showErrorMessage="1" prompt="Nombre de cada producto" sqref="A28:A29" xr:uid="{00000000-0002-0000-0500-000009000000}"/>
    <dataValidation allowBlank="1" showInputMessage="1" showErrorMessage="1" prompt="Nombre del indicador" sqref="B28:B29" xr:uid="{00000000-0002-0000-0500-00000A000000}"/>
    <dataValidation allowBlank="1" showInputMessage="1" showErrorMessage="1" prompt="Meta anual del indicador" sqref="C28:C29 E28" xr:uid="{00000000-0002-0000-0500-00000B000000}"/>
    <dataValidation allowBlank="1" showInputMessage="1" showErrorMessage="1" prompt="Monto presupuestado para el producto" sqref="D28:D29 E29:F29 F28" xr:uid="{00000000-0002-0000-0500-00000C000000}"/>
    <dataValidation allowBlank="1" showInputMessage="1" showErrorMessage="1" prompt="Meta alcanzada en el trimestre" sqref="G28:G29" xr:uid="{00000000-0002-0000-0500-00000D000000}"/>
    <dataValidation allowBlank="1" showInputMessage="1" showErrorMessage="1" prompt="Monto ejecutado en el trimestre" sqref="H28:H29" xr:uid="{00000000-0002-0000-05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K47"/>
  <sheetViews>
    <sheetView showGridLines="0" tabSelected="1" topLeftCell="A23" zoomScaleNormal="100" workbookViewId="0">
      <selection activeCell="N40" sqref="N40"/>
    </sheetView>
  </sheetViews>
  <sheetFormatPr baseColWidth="10" defaultColWidth="11.42578125" defaultRowHeight="15" x14ac:dyDescent="0.25"/>
  <cols>
    <col min="1" max="1" width="23" style="5" customWidth="1"/>
    <col min="2" max="2" width="15.28515625" style="5" bestFit="1" customWidth="1"/>
    <col min="3" max="10" width="12.7109375" style="5" customWidth="1"/>
  </cols>
  <sheetData>
    <row r="1" spans="1:10" ht="21.75" thickBot="1" x14ac:dyDescent="0.3">
      <c r="A1" s="23"/>
      <c r="B1" s="112" t="s">
        <v>0</v>
      </c>
      <c r="C1" s="113"/>
      <c r="D1" s="113"/>
      <c r="E1" s="113"/>
      <c r="F1" s="113"/>
      <c r="G1" s="113"/>
      <c r="H1" s="113"/>
      <c r="I1" s="113"/>
      <c r="J1" s="114"/>
    </row>
    <row r="2" spans="1:10" ht="21.75" thickBot="1" x14ac:dyDescent="0.3">
      <c r="A2" s="24"/>
      <c r="B2" s="115" t="s">
        <v>1</v>
      </c>
      <c r="C2" s="116"/>
      <c r="D2" s="115" t="s">
        <v>2</v>
      </c>
      <c r="E2" s="116"/>
      <c r="F2" s="116"/>
      <c r="G2" s="116"/>
      <c r="H2" s="117"/>
      <c r="I2" s="1" t="s">
        <v>3</v>
      </c>
      <c r="J2" s="2" t="s">
        <v>4</v>
      </c>
    </row>
    <row r="3" spans="1:10" ht="21.75" thickBot="1" x14ac:dyDescent="0.3">
      <c r="A3" s="25"/>
      <c r="B3" s="118" t="s">
        <v>5</v>
      </c>
      <c r="C3" s="119"/>
      <c r="D3" s="118"/>
      <c r="E3" s="119"/>
      <c r="F3" s="119"/>
      <c r="G3" s="119"/>
      <c r="H3" s="120"/>
      <c r="I3" s="29">
        <v>45751</v>
      </c>
      <c r="J3" s="30"/>
    </row>
    <row r="4" spans="1:10" x14ac:dyDescent="0.25">
      <c r="A4" s="108"/>
      <c r="B4" s="109"/>
      <c r="C4" s="109"/>
      <c r="D4" s="110"/>
      <c r="E4" s="110"/>
      <c r="F4" s="110"/>
      <c r="G4" s="110"/>
      <c r="H4" s="110"/>
      <c r="I4" s="109"/>
      <c r="J4" s="111"/>
    </row>
    <row r="5" spans="1:10" ht="3" customHeight="1" x14ac:dyDescent="0.25">
      <c r="A5" s="97"/>
      <c r="B5" s="98"/>
      <c r="C5" s="98"/>
      <c r="D5" s="98"/>
      <c r="E5" s="98"/>
      <c r="F5" s="98"/>
      <c r="G5" s="98"/>
      <c r="H5" s="98"/>
      <c r="I5" s="98"/>
      <c r="J5" s="99"/>
    </row>
    <row r="6" spans="1:10" ht="15.75" x14ac:dyDescent="0.25">
      <c r="A6" s="69" t="s">
        <v>6</v>
      </c>
      <c r="B6" s="70"/>
      <c r="C6" s="70"/>
      <c r="D6" s="70"/>
      <c r="E6" s="70"/>
      <c r="F6" s="70"/>
      <c r="G6" s="70"/>
      <c r="H6" s="70"/>
      <c r="I6" s="70"/>
      <c r="J6" s="71"/>
    </row>
    <row r="7" spans="1:10" ht="15.75" x14ac:dyDescent="0.25">
      <c r="A7" s="72" t="s">
        <v>7</v>
      </c>
      <c r="B7" s="73"/>
      <c r="C7" s="73"/>
      <c r="D7" s="73"/>
      <c r="E7" s="73"/>
      <c r="F7" s="73"/>
      <c r="G7" s="73"/>
      <c r="H7" s="73"/>
      <c r="I7" s="73"/>
      <c r="J7" s="74"/>
    </row>
    <row r="8" spans="1:10" x14ac:dyDescent="0.25">
      <c r="A8" s="3" t="s">
        <v>8</v>
      </c>
      <c r="B8" s="100" t="s">
        <v>9</v>
      </c>
      <c r="C8" s="101"/>
      <c r="D8" s="101"/>
      <c r="E8" s="101"/>
      <c r="F8" s="101"/>
      <c r="G8" s="101"/>
      <c r="H8" s="101"/>
      <c r="I8" s="101"/>
      <c r="J8" s="102"/>
    </row>
    <row r="9" spans="1:10" ht="15" customHeight="1" x14ac:dyDescent="0.25">
      <c r="A9" s="26" t="s">
        <v>10</v>
      </c>
      <c r="B9" s="100" t="s">
        <v>11</v>
      </c>
      <c r="C9" s="101"/>
      <c r="D9" s="101"/>
      <c r="E9" s="101"/>
      <c r="F9" s="101"/>
      <c r="G9" s="101"/>
      <c r="H9" s="101"/>
      <c r="I9" s="101"/>
      <c r="J9" s="102"/>
    </row>
    <row r="10" spans="1:10" x14ac:dyDescent="0.25">
      <c r="A10" s="26" t="s">
        <v>12</v>
      </c>
      <c r="B10" s="100" t="s">
        <v>13</v>
      </c>
      <c r="C10" s="101"/>
      <c r="D10" s="101"/>
      <c r="E10" s="101"/>
      <c r="F10" s="101"/>
      <c r="G10" s="101"/>
      <c r="H10" s="101"/>
      <c r="I10" s="101"/>
      <c r="J10" s="102"/>
    </row>
    <row r="11" spans="1:10" ht="44.25" customHeight="1" x14ac:dyDescent="0.25">
      <c r="A11" s="3" t="s">
        <v>14</v>
      </c>
      <c r="B11" s="78" t="s">
        <v>15</v>
      </c>
      <c r="C11" s="103"/>
      <c r="D11" s="103"/>
      <c r="E11" s="103"/>
      <c r="F11" s="103"/>
      <c r="G11" s="103"/>
      <c r="H11" s="103"/>
      <c r="I11" s="103"/>
      <c r="J11" s="104"/>
    </row>
    <row r="12" spans="1:10" ht="49.5" customHeight="1" x14ac:dyDescent="0.25">
      <c r="A12" s="3" t="s">
        <v>16</v>
      </c>
      <c r="B12" s="123" t="s">
        <v>17</v>
      </c>
      <c r="C12" s="124"/>
      <c r="D12" s="124"/>
      <c r="E12" s="124"/>
      <c r="F12" s="124"/>
      <c r="G12" s="124"/>
      <c r="H12" s="124"/>
      <c r="I12" s="124"/>
      <c r="J12" s="125"/>
    </row>
    <row r="13" spans="1:10" ht="15.75" x14ac:dyDescent="0.25">
      <c r="A13" s="69" t="s">
        <v>18</v>
      </c>
      <c r="B13" s="70"/>
      <c r="C13" s="70"/>
      <c r="D13" s="70"/>
      <c r="E13" s="70"/>
      <c r="F13" s="70"/>
      <c r="G13" s="70"/>
      <c r="H13" s="70"/>
      <c r="I13" s="70"/>
      <c r="J13" s="71"/>
    </row>
    <row r="14" spans="1:10" ht="27.75" customHeight="1" x14ac:dyDescent="0.25">
      <c r="A14" s="3" t="s">
        <v>19</v>
      </c>
      <c r="B14" s="37">
        <v>3</v>
      </c>
      <c r="C14" s="96" t="str">
        <f>IFERROR(VLOOKUP(B14,'[1]Validacion datos'!A2:B5,2,FALSE),"")</f>
        <v>DESARROLLO PRODUCTIVO</v>
      </c>
      <c r="D14" s="96"/>
      <c r="E14" s="96"/>
      <c r="F14" s="96"/>
      <c r="G14" s="96"/>
      <c r="H14" s="96"/>
      <c r="I14" s="96"/>
      <c r="J14" s="96"/>
    </row>
    <row r="15" spans="1:10" ht="26.25" customHeight="1" x14ac:dyDescent="0.25">
      <c r="A15" s="3" t="s">
        <v>20</v>
      </c>
      <c r="B15" s="38">
        <v>3.3</v>
      </c>
      <c r="C15" s="96" t="str">
        <f>IFERROR(VLOOKUP(B15,'[1]Validacion datos'!A8:B26,2,FALSE),"")</f>
        <v>Competitividad e innovavión en un ambiente favorable a la cooperación y la responsabilidad social</v>
      </c>
      <c r="D15" s="96"/>
      <c r="E15" s="96"/>
      <c r="F15" s="96"/>
      <c r="G15" s="96"/>
      <c r="H15" s="96"/>
      <c r="I15" s="96"/>
      <c r="J15" s="96"/>
    </row>
    <row r="16" spans="1:10" ht="30.75" customHeight="1" x14ac:dyDescent="0.25">
      <c r="A16" s="3" t="s">
        <v>22</v>
      </c>
      <c r="B16" s="7" t="s">
        <v>109</v>
      </c>
      <c r="C16" s="96" t="str">
        <f>IFERROR(VLOOKUP(B16,'[1]Validacion datos'!D8:E64,2,FALSE),"")</f>
        <v>Fortalecer el sistema nacional de ciencia, tecnoloíia e innovación para dea respuestas a las demandas económicas, sociales y culturales de la nación y propiciar la inserción en la sociedad y economía del conocimiento</v>
      </c>
      <c r="D16" s="96"/>
      <c r="E16" s="96"/>
      <c r="F16" s="96"/>
      <c r="G16" s="96"/>
      <c r="H16" s="96"/>
      <c r="I16" s="96"/>
      <c r="J16" s="96"/>
    </row>
    <row r="17" spans="1:11" ht="15.75" x14ac:dyDescent="0.25">
      <c r="A17" s="69" t="s">
        <v>24</v>
      </c>
      <c r="B17" s="70"/>
      <c r="C17" s="70"/>
      <c r="D17" s="70"/>
      <c r="E17" s="70"/>
      <c r="F17" s="70"/>
      <c r="G17" s="70"/>
      <c r="H17" s="70"/>
      <c r="I17" s="70"/>
      <c r="J17" s="71"/>
    </row>
    <row r="18" spans="1:11" ht="29.25" customHeight="1" x14ac:dyDescent="0.25">
      <c r="A18" s="3" t="s">
        <v>25</v>
      </c>
      <c r="B18" s="78" t="s">
        <v>101</v>
      </c>
      <c r="C18" s="78"/>
      <c r="D18" s="78"/>
      <c r="E18" s="78"/>
      <c r="F18" s="78"/>
      <c r="G18" s="78"/>
      <c r="H18" s="78"/>
      <c r="I18" s="78"/>
      <c r="J18" s="79"/>
    </row>
    <row r="19" spans="1:11" ht="55.5" customHeight="1" x14ac:dyDescent="0.25">
      <c r="A19" s="8" t="s">
        <v>27</v>
      </c>
      <c r="B19" s="78" t="s">
        <v>110</v>
      </c>
      <c r="C19" s="78"/>
      <c r="D19" s="78"/>
      <c r="E19" s="78"/>
      <c r="F19" s="78"/>
      <c r="G19" s="78"/>
      <c r="H19" s="78"/>
      <c r="I19" s="78"/>
      <c r="J19" s="79"/>
    </row>
    <row r="20" spans="1:11" ht="34.5" customHeight="1" x14ac:dyDescent="0.25">
      <c r="A20" s="8" t="s">
        <v>29</v>
      </c>
      <c r="B20" s="78" t="s">
        <v>30</v>
      </c>
      <c r="C20" s="78"/>
      <c r="D20" s="78"/>
      <c r="E20" s="78"/>
      <c r="F20" s="78"/>
      <c r="G20" s="78"/>
      <c r="H20" s="78"/>
      <c r="I20" s="78"/>
      <c r="J20" s="79"/>
    </row>
    <row r="21" spans="1:11" ht="60" customHeight="1" x14ac:dyDescent="0.25">
      <c r="A21" s="8" t="s">
        <v>31</v>
      </c>
      <c r="B21" s="80" t="s">
        <v>111</v>
      </c>
      <c r="C21" s="80"/>
      <c r="D21" s="80"/>
      <c r="E21" s="80"/>
      <c r="F21" s="80"/>
      <c r="G21" s="80"/>
      <c r="H21" s="80"/>
      <c r="I21" s="80"/>
      <c r="J21" s="81"/>
    </row>
    <row r="22" spans="1:11" ht="15.75" x14ac:dyDescent="0.25">
      <c r="A22" s="69" t="s">
        <v>33</v>
      </c>
      <c r="B22" s="70"/>
      <c r="C22" s="70"/>
      <c r="D22" s="70"/>
      <c r="E22" s="70"/>
      <c r="F22" s="70"/>
      <c r="G22" s="70"/>
      <c r="H22" s="70"/>
      <c r="I22" s="70"/>
      <c r="J22" s="71"/>
    </row>
    <row r="23" spans="1:11" ht="15.75" x14ac:dyDescent="0.25">
      <c r="A23" s="72" t="s">
        <v>34</v>
      </c>
      <c r="B23" s="73"/>
      <c r="C23" s="73"/>
      <c r="D23" s="73"/>
      <c r="E23" s="73"/>
      <c r="F23" s="73"/>
      <c r="G23" s="73"/>
      <c r="H23" s="73"/>
      <c r="I23" s="73"/>
      <c r="J23" s="74"/>
    </row>
    <row r="24" spans="1:11" ht="15" customHeight="1" x14ac:dyDescent="0.25">
      <c r="A24" s="91" t="s">
        <v>35</v>
      </c>
      <c r="B24" s="92"/>
      <c r="C24" s="93" t="s">
        <v>137</v>
      </c>
      <c r="D24" s="94"/>
      <c r="E24" s="94"/>
      <c r="F24" s="94" t="s">
        <v>37</v>
      </c>
      <c r="G24" s="94"/>
      <c r="H24" s="92"/>
      <c r="I24" s="93" t="s">
        <v>38</v>
      </c>
      <c r="J24" s="95"/>
    </row>
    <row r="25" spans="1:11" x14ac:dyDescent="0.25">
      <c r="A25" s="84">
        <v>1500000</v>
      </c>
      <c r="B25" s="85"/>
      <c r="C25" s="86">
        <v>459600</v>
      </c>
      <c r="D25" s="87"/>
      <c r="E25" s="88"/>
      <c r="F25" s="86">
        <v>0</v>
      </c>
      <c r="G25" s="87"/>
      <c r="H25" s="88"/>
      <c r="I25" s="121">
        <f>+F25/C25</f>
        <v>0</v>
      </c>
      <c r="J25" s="122"/>
    </row>
    <row r="26" spans="1:11" ht="15.75" x14ac:dyDescent="0.25">
      <c r="A26" s="72" t="s">
        <v>39</v>
      </c>
      <c r="B26" s="73"/>
      <c r="C26" s="73"/>
      <c r="D26" s="73"/>
      <c r="E26" s="73"/>
      <c r="F26" s="73"/>
      <c r="G26" s="73"/>
      <c r="H26" s="73"/>
      <c r="I26" s="73"/>
      <c r="J26" s="74"/>
    </row>
    <row r="27" spans="1:11" x14ac:dyDescent="0.25">
      <c r="A27" s="4"/>
      <c r="B27"/>
      <c r="C27" s="75" t="s">
        <v>40</v>
      </c>
      <c r="D27" s="76"/>
      <c r="E27" s="75" t="s">
        <v>41</v>
      </c>
      <c r="F27" s="76"/>
      <c r="G27" s="75" t="s">
        <v>42</v>
      </c>
      <c r="H27" s="75"/>
      <c r="I27" s="75" t="s">
        <v>43</v>
      </c>
      <c r="J27" s="77"/>
    </row>
    <row r="28" spans="1:11" ht="38.25" x14ac:dyDescent="0.25">
      <c r="A28" s="9" t="s">
        <v>44</v>
      </c>
      <c r="B28" s="10" t="s">
        <v>45</v>
      </c>
      <c r="C28" s="10" t="s">
        <v>46</v>
      </c>
      <c r="D28" s="10" t="s">
        <v>47</v>
      </c>
      <c r="E28" s="10" t="s">
        <v>48</v>
      </c>
      <c r="F28" s="10" t="s">
        <v>49</v>
      </c>
      <c r="G28" s="10" t="s">
        <v>50</v>
      </c>
      <c r="H28" s="10" t="s">
        <v>51</v>
      </c>
      <c r="I28" s="10" t="s">
        <v>52</v>
      </c>
      <c r="J28" s="11" t="s">
        <v>53</v>
      </c>
    </row>
    <row r="29" spans="1:11" ht="107.1" customHeight="1" x14ac:dyDescent="0.25">
      <c r="A29" s="42" t="s">
        <v>112</v>
      </c>
      <c r="B29" s="43" t="s">
        <v>113</v>
      </c>
      <c r="C29" s="12">
        <v>10</v>
      </c>
      <c r="D29" s="34">
        <v>459600</v>
      </c>
      <c r="E29" s="12">
        <v>2</v>
      </c>
      <c r="F29" s="13">
        <v>89400</v>
      </c>
      <c r="G29" s="14">
        <v>1</v>
      </c>
      <c r="H29" s="34">
        <v>0</v>
      </c>
      <c r="I29" s="15">
        <f>+Tabla17[[#This Row],[Física 
(E)]]/Tabla17[[#This Row],[Física
(C)]]</f>
        <v>0.5</v>
      </c>
      <c r="J29" s="16">
        <f>+Tabla17[[#This Row],[Financiera 
 (F)]]/Tabla17[[#This Row],[Financiera
(D)]]</f>
        <v>0</v>
      </c>
      <c r="K29" s="52"/>
    </row>
    <row r="30" spans="1:11" x14ac:dyDescent="0.25">
      <c r="A30" s="17"/>
      <c r="B30" s="18"/>
      <c r="C30" s="19"/>
      <c r="D30" s="20"/>
      <c r="E30" s="20"/>
      <c r="F30" s="20"/>
      <c r="G30" s="21"/>
      <c r="H30" s="20"/>
      <c r="I30" s="15"/>
      <c r="J30" s="16"/>
    </row>
    <row r="31" spans="1:11" ht="15.75" x14ac:dyDescent="0.25">
      <c r="A31" s="69" t="s">
        <v>56</v>
      </c>
      <c r="B31" s="70"/>
      <c r="C31" s="70"/>
      <c r="D31" s="70"/>
      <c r="E31" s="70"/>
      <c r="F31" s="70"/>
      <c r="G31" s="70"/>
      <c r="H31" s="70"/>
      <c r="I31" s="70"/>
      <c r="J31" s="71"/>
    </row>
    <row r="32" spans="1:11" ht="15.75" x14ac:dyDescent="0.25">
      <c r="A32" s="72" t="s">
        <v>57</v>
      </c>
      <c r="B32" s="73"/>
      <c r="C32" s="73"/>
      <c r="D32" s="73"/>
      <c r="E32" s="73"/>
      <c r="F32" s="73"/>
      <c r="G32" s="73"/>
      <c r="H32" s="73"/>
      <c r="I32" s="73"/>
      <c r="J32" s="74"/>
    </row>
    <row r="33" spans="1:10" ht="32.1" customHeight="1" x14ac:dyDescent="0.25">
      <c r="A33" s="22" t="s">
        <v>58</v>
      </c>
      <c r="B33" s="80" t="s">
        <v>112</v>
      </c>
      <c r="C33" s="80"/>
      <c r="D33" s="80"/>
      <c r="E33" s="80"/>
      <c r="F33" s="80"/>
      <c r="G33" s="80"/>
      <c r="H33" s="80"/>
      <c r="I33" s="80"/>
      <c r="J33" s="81"/>
    </row>
    <row r="34" spans="1:10" ht="32.1" customHeight="1" x14ac:dyDescent="0.25">
      <c r="A34" s="22" t="s">
        <v>60</v>
      </c>
      <c r="B34" s="78" t="s">
        <v>110</v>
      </c>
      <c r="C34" s="78"/>
      <c r="D34" s="78"/>
      <c r="E34" s="78"/>
      <c r="F34" s="78"/>
      <c r="G34" s="78"/>
      <c r="H34" s="78"/>
      <c r="I34" s="78"/>
      <c r="J34" s="79"/>
    </row>
    <row r="35" spans="1:10" ht="32.1" customHeight="1" x14ac:dyDescent="0.25">
      <c r="A35" s="22" t="s">
        <v>62</v>
      </c>
      <c r="B35" s="82" t="s">
        <v>139</v>
      </c>
      <c r="C35" s="82"/>
      <c r="D35" s="82"/>
      <c r="E35" s="82"/>
      <c r="F35" s="82"/>
      <c r="G35" s="82"/>
      <c r="H35" s="82"/>
      <c r="I35" s="82"/>
      <c r="J35" s="83"/>
    </row>
    <row r="36" spans="1:10" ht="101.25" customHeight="1" x14ac:dyDescent="0.25">
      <c r="A36" s="22" t="s">
        <v>63</v>
      </c>
      <c r="B36" s="139" t="s">
        <v>138</v>
      </c>
      <c r="C36" s="139"/>
      <c r="D36" s="139"/>
      <c r="E36" s="139"/>
      <c r="F36" s="139"/>
      <c r="G36" s="139"/>
      <c r="H36" s="139"/>
      <c r="I36" s="139"/>
      <c r="J36" s="140"/>
    </row>
    <row r="37" spans="1:10" ht="15.75" x14ac:dyDescent="0.25">
      <c r="A37" s="69" t="s">
        <v>64</v>
      </c>
      <c r="B37" s="70"/>
      <c r="C37" s="70"/>
      <c r="D37" s="70"/>
      <c r="E37" s="70"/>
      <c r="F37" s="70"/>
      <c r="G37" s="70"/>
      <c r="H37" s="70"/>
      <c r="I37" s="70"/>
      <c r="J37" s="71"/>
    </row>
    <row r="38" spans="1:10" ht="15.75" x14ac:dyDescent="0.25">
      <c r="A38" s="62" t="s">
        <v>65</v>
      </c>
      <c r="B38" s="63"/>
      <c r="C38" s="63"/>
      <c r="D38" s="63"/>
      <c r="E38" s="63"/>
      <c r="F38" s="63"/>
      <c r="G38" s="63"/>
      <c r="H38" s="63"/>
      <c r="I38" s="63"/>
      <c r="J38" s="64"/>
    </row>
    <row r="39" spans="1:10" ht="9" customHeight="1" x14ac:dyDescent="0.25">
      <c r="A39" s="65"/>
      <c r="B39" s="66"/>
      <c r="C39" s="66"/>
      <c r="D39" s="66"/>
      <c r="E39" s="66"/>
      <c r="F39" s="66"/>
      <c r="G39" s="66"/>
      <c r="H39" s="66"/>
      <c r="I39" s="66"/>
      <c r="J39" s="67"/>
    </row>
    <row r="40" spans="1:10" ht="13.5" customHeight="1" x14ac:dyDescent="0.25">
      <c r="A40" s="28"/>
      <c r="B40" s="28"/>
      <c r="C40" s="28"/>
      <c r="D40" s="28"/>
      <c r="E40" s="28"/>
      <c r="F40" s="28"/>
      <c r="G40" s="28"/>
      <c r="H40" s="28"/>
      <c r="I40" s="28"/>
      <c r="J40" s="28"/>
    </row>
    <row r="41" spans="1:10" ht="26.45" customHeight="1" x14ac:dyDescent="0.25">
      <c r="A41" s="68" t="s">
        <v>67</v>
      </c>
      <c r="B41" s="68"/>
      <c r="C41" s="68"/>
      <c r="D41" s="68"/>
      <c r="E41" s="68"/>
      <c r="F41" s="68"/>
      <c r="G41" s="68"/>
      <c r="H41" s="68"/>
      <c r="I41" s="68"/>
      <c r="J41" s="68"/>
    </row>
    <row r="42" spans="1:10" x14ac:dyDescent="0.25">
      <c r="B42" s="45"/>
    </row>
    <row r="43" spans="1:10" x14ac:dyDescent="0.25">
      <c r="A43" s="31" t="s">
        <v>68</v>
      </c>
      <c r="B43" s="51">
        <f>+A25</f>
        <v>1500000</v>
      </c>
      <c r="D43" s="41"/>
      <c r="E43" s="41"/>
      <c r="F43" s="41"/>
      <c r="H43" s="41"/>
      <c r="I43" s="41"/>
      <c r="J43" s="41"/>
    </row>
    <row r="44" spans="1:10" x14ac:dyDescent="0.25">
      <c r="A44" s="31" t="s">
        <v>69</v>
      </c>
      <c r="B44" s="51">
        <f>+C25</f>
        <v>459600</v>
      </c>
      <c r="D44" s="40"/>
      <c r="E44" s="40" t="s">
        <v>70</v>
      </c>
      <c r="F44" s="40"/>
      <c r="H44" s="40"/>
      <c r="I44" s="40" t="s">
        <v>71</v>
      </c>
      <c r="J44" s="40"/>
    </row>
    <row r="45" spans="1:10" x14ac:dyDescent="0.25">
      <c r="A45" s="31" t="s">
        <v>72</v>
      </c>
      <c r="B45" s="51">
        <f>+F25</f>
        <v>0</v>
      </c>
      <c r="D45" s="39"/>
      <c r="E45" s="39" t="s">
        <v>73</v>
      </c>
      <c r="F45" s="39"/>
      <c r="H45" s="39"/>
      <c r="I45" s="39" t="s">
        <v>74</v>
      </c>
      <c r="J45" s="39"/>
    </row>
    <row r="46" spans="1:10" x14ac:dyDescent="0.25">
      <c r="B46" s="45"/>
    </row>
    <row r="47" spans="1:10" x14ac:dyDescent="0.25">
      <c r="B47" s="45"/>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8:J38"/>
    <mergeCell ref="A39:J39"/>
    <mergeCell ref="A41:J41"/>
    <mergeCell ref="A37:J37"/>
    <mergeCell ref="A26:J26"/>
    <mergeCell ref="C27:D27"/>
    <mergeCell ref="E27:F27"/>
    <mergeCell ref="G27:H27"/>
    <mergeCell ref="I27:J27"/>
    <mergeCell ref="A31:J31"/>
    <mergeCell ref="A32:J32"/>
    <mergeCell ref="B33:J33"/>
    <mergeCell ref="B34:J34"/>
    <mergeCell ref="B35:J35"/>
    <mergeCell ref="B36:J36"/>
  </mergeCells>
  <dataValidations count="15">
    <dataValidation allowBlank="1" sqref="A8" xr:uid="{00000000-0002-0000-0600-000000000000}"/>
    <dataValidation allowBlank="1" showInputMessage="1" prompt="Nombre del capítulo" sqref="B8:J10" xr:uid="{00000000-0002-0000-0600-000001000000}"/>
    <dataValidation allowBlank="1" showInputMessage="1" showErrorMessage="1" prompt="¿A quién va dirigido el programa?, ¿qué característica tiene esta población que requiere ser beneficiada?" sqref="B20:J20" xr:uid="{00000000-0002-0000-0600-000002000000}"/>
    <dataValidation allowBlank="1" showInputMessage="1" showErrorMessage="1" prompt="Nombre del producto" sqref="B33:J33" xr:uid="{00000000-0002-0000-0600-000003000000}"/>
    <dataValidation allowBlank="1" showInputMessage="1" showErrorMessage="1" prompt="1. Describir lo plasmado en el presupuesto_x000a_2. Describir lo alcanzado en términos financieros y de producción " sqref="B35:J35" xr:uid="{00000000-0002-0000-0600-000004000000}"/>
    <dataValidation allowBlank="1" showInputMessage="1" showErrorMessage="1" prompt="De existir desvío, explicar razones." sqref="B36:J36" xr:uid="{00000000-0002-0000-0600-000005000000}"/>
    <dataValidation allowBlank="1" showInputMessage="1" showErrorMessage="1" prompt="Oportunidades de mejora identificadas" sqref="A39:J40" xr:uid="{00000000-0002-0000-0600-000006000000}"/>
    <dataValidation allowBlank="1" showInputMessage="1" showErrorMessage="1" prompt="Presupuesto del programa" sqref="A25:C25 F25" xr:uid="{00000000-0002-0000-0600-000007000000}"/>
    <dataValidation allowBlank="1" showInputMessage="1" showErrorMessage="1" prompt="¿En qué consiste el programa?" sqref="B34:J34 B19:J19" xr:uid="{00000000-0002-0000-0600-000008000000}"/>
    <dataValidation allowBlank="1" showInputMessage="1" showErrorMessage="1" prompt="Nombre de cada producto" sqref="A28:A30" xr:uid="{00000000-0002-0000-0600-000009000000}"/>
    <dataValidation allowBlank="1" showInputMessage="1" showErrorMessage="1" prompt="Nombre del indicador" sqref="B28:B30" xr:uid="{00000000-0002-0000-0600-00000A000000}"/>
    <dataValidation allowBlank="1" showInputMessage="1" showErrorMessage="1" prompt="Meta anual del indicador" sqref="C28:C30 E28" xr:uid="{00000000-0002-0000-0600-00000B000000}"/>
    <dataValidation allowBlank="1" showInputMessage="1" showErrorMessage="1" prompt="Monto presupuestado para el producto" sqref="D28:D30 E29:F30 F28" xr:uid="{00000000-0002-0000-0600-00000C000000}"/>
    <dataValidation allowBlank="1" showInputMessage="1" showErrorMessage="1" prompt="Meta alcanzada en el trimestre" sqref="G28:G30" xr:uid="{00000000-0002-0000-0600-00000D000000}"/>
    <dataValidation allowBlank="1" showInputMessage="1" showErrorMessage="1" prompt="Monto ejecutado en el trimestre" sqref="H28:H30" xr:uid="{00000000-0002-0000-0600-00000E000000}"/>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ignoredErrors>
    <ignoredError sqref="D30:J30" calculatedColum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J46"/>
  <sheetViews>
    <sheetView showGridLines="0" topLeftCell="A37" zoomScale="115" zoomScaleNormal="115" zoomScaleSheetLayoutView="89" workbookViewId="0">
      <selection activeCell="O22" sqref="O22"/>
    </sheetView>
  </sheetViews>
  <sheetFormatPr baseColWidth="10" defaultColWidth="11.42578125" defaultRowHeight="15" x14ac:dyDescent="0.25"/>
  <cols>
    <col min="1" max="1" width="23" style="5" customWidth="1"/>
    <col min="2" max="2" width="17" style="5" customWidth="1"/>
    <col min="3" max="10" width="12.7109375" style="5" customWidth="1"/>
  </cols>
  <sheetData>
    <row r="1" spans="1:10" ht="21.75" thickBot="1" x14ac:dyDescent="0.3">
      <c r="A1" s="23"/>
      <c r="B1" s="112" t="s">
        <v>0</v>
      </c>
      <c r="C1" s="113"/>
      <c r="D1" s="113"/>
      <c r="E1" s="113"/>
      <c r="F1" s="113"/>
      <c r="G1" s="113"/>
      <c r="H1" s="113"/>
      <c r="I1" s="113"/>
      <c r="J1" s="114"/>
    </row>
    <row r="2" spans="1:10" ht="21.75" thickBot="1" x14ac:dyDescent="0.3">
      <c r="A2" s="24"/>
      <c r="B2" s="115" t="s">
        <v>1</v>
      </c>
      <c r="C2" s="116"/>
      <c r="D2" s="115" t="s">
        <v>2</v>
      </c>
      <c r="E2" s="116"/>
      <c r="F2" s="116"/>
      <c r="G2" s="116"/>
      <c r="H2" s="117"/>
      <c r="I2" s="1" t="s">
        <v>3</v>
      </c>
      <c r="J2" s="2" t="s">
        <v>4</v>
      </c>
    </row>
    <row r="3" spans="1:10" ht="21.75" thickBot="1" x14ac:dyDescent="0.3">
      <c r="A3" s="25"/>
      <c r="B3" s="118" t="s">
        <v>5</v>
      </c>
      <c r="C3" s="119"/>
      <c r="D3" s="118"/>
      <c r="E3" s="119"/>
      <c r="F3" s="119"/>
      <c r="G3" s="119"/>
      <c r="H3" s="120"/>
      <c r="I3" s="29">
        <v>45751</v>
      </c>
      <c r="J3" s="30"/>
    </row>
    <row r="4" spans="1:10" x14ac:dyDescent="0.25">
      <c r="A4" s="108"/>
      <c r="B4" s="109"/>
      <c r="C4" s="109"/>
      <c r="D4" s="110"/>
      <c r="E4" s="110"/>
      <c r="F4" s="110"/>
      <c r="G4" s="110"/>
      <c r="H4" s="110"/>
      <c r="I4" s="109"/>
      <c r="J4" s="111"/>
    </row>
    <row r="5" spans="1:10" ht="3" customHeight="1" x14ac:dyDescent="0.25">
      <c r="A5" s="97"/>
      <c r="B5" s="98"/>
      <c r="C5" s="98"/>
      <c r="D5" s="98"/>
      <c r="E5" s="98"/>
      <c r="F5" s="98"/>
      <c r="G5" s="98"/>
      <c r="H5" s="98"/>
      <c r="I5" s="98"/>
      <c r="J5" s="99"/>
    </row>
    <row r="6" spans="1:10" ht="15.75" x14ac:dyDescent="0.25">
      <c r="A6" s="69" t="s">
        <v>6</v>
      </c>
      <c r="B6" s="70"/>
      <c r="C6" s="70"/>
      <c r="D6" s="70"/>
      <c r="E6" s="70"/>
      <c r="F6" s="70"/>
      <c r="G6" s="70"/>
      <c r="H6" s="70"/>
      <c r="I6" s="70"/>
      <c r="J6" s="71"/>
    </row>
    <row r="7" spans="1:10" ht="15.75" x14ac:dyDescent="0.25">
      <c r="A7" s="72" t="s">
        <v>7</v>
      </c>
      <c r="B7" s="73"/>
      <c r="C7" s="73"/>
      <c r="D7" s="73"/>
      <c r="E7" s="73"/>
      <c r="F7" s="73"/>
      <c r="G7" s="73"/>
      <c r="H7" s="73"/>
      <c r="I7" s="73"/>
      <c r="J7" s="74"/>
    </row>
    <row r="8" spans="1:10" x14ac:dyDescent="0.25">
      <c r="A8" s="3" t="s">
        <v>8</v>
      </c>
      <c r="B8" s="100" t="s">
        <v>9</v>
      </c>
      <c r="C8" s="101"/>
      <c r="D8" s="101"/>
      <c r="E8" s="101"/>
      <c r="F8" s="101"/>
      <c r="G8" s="101"/>
      <c r="H8" s="101"/>
      <c r="I8" s="101"/>
      <c r="J8" s="102"/>
    </row>
    <row r="9" spans="1:10" ht="15" customHeight="1" x14ac:dyDescent="0.25">
      <c r="A9" s="26" t="s">
        <v>10</v>
      </c>
      <c r="B9" s="100" t="s">
        <v>11</v>
      </c>
      <c r="C9" s="101"/>
      <c r="D9" s="101"/>
      <c r="E9" s="101"/>
      <c r="F9" s="101"/>
      <c r="G9" s="101"/>
      <c r="H9" s="101"/>
      <c r="I9" s="101"/>
      <c r="J9" s="102"/>
    </row>
    <row r="10" spans="1:10" x14ac:dyDescent="0.25">
      <c r="A10" s="26" t="s">
        <v>12</v>
      </c>
      <c r="B10" s="100" t="s">
        <v>13</v>
      </c>
      <c r="C10" s="101"/>
      <c r="D10" s="101"/>
      <c r="E10" s="101"/>
      <c r="F10" s="101"/>
      <c r="G10" s="101"/>
      <c r="H10" s="101"/>
      <c r="I10" s="101"/>
      <c r="J10" s="102"/>
    </row>
    <row r="11" spans="1:10" ht="44.25" customHeight="1" x14ac:dyDescent="0.25">
      <c r="A11" s="3" t="s">
        <v>14</v>
      </c>
      <c r="B11" s="78" t="s">
        <v>15</v>
      </c>
      <c r="C11" s="103"/>
      <c r="D11" s="103"/>
      <c r="E11" s="103"/>
      <c r="F11" s="103"/>
      <c r="G11" s="103"/>
      <c r="H11" s="103"/>
      <c r="I11" s="103"/>
      <c r="J11" s="104"/>
    </row>
    <row r="12" spans="1:10" ht="49.5" customHeight="1" x14ac:dyDescent="0.25">
      <c r="A12" s="3" t="s">
        <v>16</v>
      </c>
      <c r="B12" s="123" t="s">
        <v>17</v>
      </c>
      <c r="C12" s="124"/>
      <c r="D12" s="124"/>
      <c r="E12" s="124"/>
      <c r="F12" s="124"/>
      <c r="G12" s="124"/>
      <c r="H12" s="124"/>
      <c r="I12" s="124"/>
      <c r="J12" s="125"/>
    </row>
    <row r="13" spans="1:10" ht="15.75" x14ac:dyDescent="0.25">
      <c r="A13" s="69" t="s">
        <v>18</v>
      </c>
      <c r="B13" s="70"/>
      <c r="C13" s="70"/>
      <c r="D13" s="70"/>
      <c r="E13" s="70"/>
      <c r="F13" s="70"/>
      <c r="G13" s="70"/>
      <c r="H13" s="70"/>
      <c r="I13" s="70"/>
      <c r="J13" s="71"/>
    </row>
    <row r="14" spans="1:10" ht="27.75" customHeight="1" x14ac:dyDescent="0.25">
      <c r="A14" s="3" t="s">
        <v>19</v>
      </c>
      <c r="B14" s="27">
        <v>3</v>
      </c>
      <c r="C14" s="96" t="str">
        <f>IFERROR(VLOOKUP(B14,'[1]Validacion datos'!A2:B5,2,FALSE),"")</f>
        <v>DESARROLLO PRODUCTIVO</v>
      </c>
      <c r="D14" s="96"/>
      <c r="E14" s="96"/>
      <c r="F14" s="96"/>
      <c r="G14" s="96"/>
      <c r="H14" s="96"/>
      <c r="I14" s="96"/>
      <c r="J14" s="96"/>
    </row>
    <row r="15" spans="1:10" ht="26.25" customHeight="1" x14ac:dyDescent="0.25">
      <c r="A15" s="3" t="s">
        <v>20</v>
      </c>
      <c r="B15" s="6">
        <v>3.2</v>
      </c>
      <c r="C15" s="96" t="str">
        <f>IFERROR(VLOOKUP(B15,'[1]Validacion datos'!A8:B26,2,FALSE),"")</f>
        <v>Energía confiable y ambientalmente sostenible</v>
      </c>
      <c r="D15" s="96"/>
      <c r="E15" s="96"/>
      <c r="F15" s="96"/>
      <c r="G15" s="96"/>
      <c r="H15" s="96"/>
      <c r="I15" s="96"/>
      <c r="J15" s="96"/>
    </row>
    <row r="16" spans="1:10" ht="47.25" customHeight="1" x14ac:dyDescent="0.25">
      <c r="A16" s="3" t="s">
        <v>22</v>
      </c>
      <c r="B16" s="6" t="s">
        <v>114</v>
      </c>
      <c r="C16" s="130" t="s">
        <v>115</v>
      </c>
      <c r="D16" s="130"/>
      <c r="E16" s="130"/>
      <c r="F16" s="130"/>
      <c r="G16" s="130"/>
      <c r="H16" s="130"/>
      <c r="I16" s="130"/>
      <c r="J16" s="130"/>
    </row>
    <row r="17" spans="1:10" ht="15.75" x14ac:dyDescent="0.25">
      <c r="A17" s="69" t="s">
        <v>24</v>
      </c>
      <c r="B17" s="70"/>
      <c r="C17" s="70"/>
      <c r="D17" s="70"/>
      <c r="E17" s="70"/>
      <c r="F17" s="70"/>
      <c r="G17" s="70"/>
      <c r="H17" s="70"/>
      <c r="I17" s="70"/>
      <c r="J17" s="71"/>
    </row>
    <row r="18" spans="1:10" ht="29.25" customHeight="1" x14ac:dyDescent="0.25">
      <c r="A18" s="3" t="s">
        <v>25</v>
      </c>
      <c r="B18" s="78" t="s">
        <v>116</v>
      </c>
      <c r="C18" s="78"/>
      <c r="D18" s="78"/>
      <c r="E18" s="78"/>
      <c r="F18" s="78"/>
      <c r="G18" s="78"/>
      <c r="H18" s="78"/>
      <c r="I18" s="78"/>
      <c r="J18" s="79"/>
    </row>
    <row r="19" spans="1:10" ht="33" customHeight="1" x14ac:dyDescent="0.25">
      <c r="A19" s="8" t="s">
        <v>27</v>
      </c>
      <c r="B19" s="78" t="s">
        <v>117</v>
      </c>
      <c r="C19" s="78"/>
      <c r="D19" s="78"/>
      <c r="E19" s="78"/>
      <c r="F19" s="78"/>
      <c r="G19" s="78"/>
      <c r="H19" s="78"/>
      <c r="I19" s="78"/>
      <c r="J19" s="79"/>
    </row>
    <row r="20" spans="1:10" ht="22.5" customHeight="1" x14ac:dyDescent="0.25">
      <c r="A20" s="8" t="s">
        <v>29</v>
      </c>
      <c r="B20" s="78" t="s">
        <v>30</v>
      </c>
      <c r="C20" s="78"/>
      <c r="D20" s="78"/>
      <c r="E20" s="78"/>
      <c r="F20" s="78"/>
      <c r="G20" s="78"/>
      <c r="H20" s="78"/>
      <c r="I20" s="78"/>
      <c r="J20" s="79"/>
    </row>
    <row r="21" spans="1:10" ht="78" customHeight="1" x14ac:dyDescent="0.25">
      <c r="A21" s="8" t="s">
        <v>31</v>
      </c>
      <c r="B21" s="78" t="s">
        <v>118</v>
      </c>
      <c r="C21" s="78"/>
      <c r="D21" s="78"/>
      <c r="E21" s="78"/>
      <c r="F21" s="78"/>
      <c r="G21" s="78"/>
      <c r="H21" s="78"/>
      <c r="I21" s="78"/>
      <c r="J21" s="79"/>
    </row>
    <row r="22" spans="1:10" ht="15.75" x14ac:dyDescent="0.25">
      <c r="A22" s="69" t="s">
        <v>33</v>
      </c>
      <c r="B22" s="70"/>
      <c r="C22" s="70"/>
      <c r="D22" s="70"/>
      <c r="E22" s="70"/>
      <c r="F22" s="70"/>
      <c r="G22" s="70"/>
      <c r="H22" s="70"/>
      <c r="I22" s="70"/>
      <c r="J22" s="71"/>
    </row>
    <row r="23" spans="1:10" ht="15.75" x14ac:dyDescent="0.25">
      <c r="A23" s="72" t="s">
        <v>34</v>
      </c>
      <c r="B23" s="73"/>
      <c r="C23" s="73"/>
      <c r="D23" s="73"/>
      <c r="E23" s="73"/>
      <c r="F23" s="73"/>
      <c r="G23" s="73"/>
      <c r="H23" s="73"/>
      <c r="I23" s="73"/>
      <c r="J23" s="74"/>
    </row>
    <row r="24" spans="1:10" ht="15" customHeight="1" x14ac:dyDescent="0.25">
      <c r="A24" s="91" t="s">
        <v>35</v>
      </c>
      <c r="B24" s="92"/>
      <c r="C24" s="93" t="s">
        <v>36</v>
      </c>
      <c r="D24" s="94"/>
      <c r="E24" s="94"/>
      <c r="F24" s="94" t="s">
        <v>37</v>
      </c>
      <c r="G24" s="94"/>
      <c r="H24" s="92"/>
      <c r="I24" s="93" t="s">
        <v>38</v>
      </c>
      <c r="J24" s="95"/>
    </row>
    <row r="25" spans="1:10" x14ac:dyDescent="0.25">
      <c r="A25" s="84">
        <v>12519643</v>
      </c>
      <c r="B25" s="85"/>
      <c r="C25" s="86">
        <v>49479620</v>
      </c>
      <c r="D25" s="87"/>
      <c r="E25" s="88"/>
      <c r="F25" s="86">
        <v>3314844.78</v>
      </c>
      <c r="G25" s="87"/>
      <c r="H25" s="88"/>
      <c r="I25" s="121">
        <f>+F25/C25</f>
        <v>6.6994143851549379E-2</v>
      </c>
      <c r="J25" s="122"/>
    </row>
    <row r="26" spans="1:10" ht="15.75" x14ac:dyDescent="0.25">
      <c r="A26" s="72" t="s">
        <v>39</v>
      </c>
      <c r="B26" s="73"/>
      <c r="C26" s="73"/>
      <c r="D26" s="73"/>
      <c r="E26" s="73"/>
      <c r="F26" s="73"/>
      <c r="G26" s="73"/>
      <c r="H26" s="73"/>
      <c r="I26" s="73"/>
      <c r="J26" s="74"/>
    </row>
    <row r="27" spans="1:10" x14ac:dyDescent="0.25">
      <c r="A27" s="4"/>
      <c r="B27"/>
      <c r="C27" s="75" t="s">
        <v>137</v>
      </c>
      <c r="D27" s="76"/>
      <c r="E27" s="75" t="s">
        <v>41</v>
      </c>
      <c r="F27" s="76"/>
      <c r="G27" s="75" t="s">
        <v>42</v>
      </c>
      <c r="H27" s="75"/>
      <c r="I27" s="75" t="s">
        <v>43</v>
      </c>
      <c r="J27" s="77"/>
    </row>
    <row r="28" spans="1:10" ht="38.25" x14ac:dyDescent="0.25">
      <c r="A28" s="9" t="s">
        <v>44</v>
      </c>
      <c r="B28" s="10" t="s">
        <v>45</v>
      </c>
      <c r="C28" s="10" t="s">
        <v>46</v>
      </c>
      <c r="D28" s="10" t="s">
        <v>47</v>
      </c>
      <c r="E28" s="10" t="s">
        <v>48</v>
      </c>
      <c r="F28" s="10" t="s">
        <v>49</v>
      </c>
      <c r="G28" s="10" t="s">
        <v>50</v>
      </c>
      <c r="H28" s="10" t="s">
        <v>51</v>
      </c>
      <c r="I28" s="10" t="s">
        <v>52</v>
      </c>
      <c r="J28" s="11" t="s">
        <v>53</v>
      </c>
    </row>
    <row r="29" spans="1:10" ht="72" x14ac:dyDescent="0.25">
      <c r="A29" s="32" t="s">
        <v>119</v>
      </c>
      <c r="B29" s="33" t="s">
        <v>120</v>
      </c>
      <c r="C29" s="12">
        <v>2</v>
      </c>
      <c r="D29" s="34">
        <v>50479720</v>
      </c>
      <c r="E29" s="12">
        <v>0</v>
      </c>
      <c r="F29" s="34">
        <v>3369930</v>
      </c>
      <c r="G29" s="14">
        <v>0</v>
      </c>
      <c r="H29" s="44">
        <f>+F25</f>
        <v>3314844.78</v>
      </c>
      <c r="I29" s="15">
        <v>0</v>
      </c>
      <c r="J29" s="16">
        <f>+Tabla13[[#This Row],[Financiera 
 (F)]]/Tabla13[[#This Row],[Financiera
(D)]]</f>
        <v>0.98365389785544499</v>
      </c>
    </row>
    <row r="30" spans="1:10" ht="15.75" x14ac:dyDescent="0.25">
      <c r="A30" s="69" t="s">
        <v>56</v>
      </c>
      <c r="B30" s="70"/>
      <c r="C30" s="70"/>
      <c r="D30" s="70"/>
      <c r="E30" s="70"/>
      <c r="F30" s="70"/>
      <c r="G30" s="70"/>
      <c r="H30" s="70"/>
      <c r="I30" s="70"/>
      <c r="J30" s="71"/>
    </row>
    <row r="31" spans="1:10" ht="15.75" x14ac:dyDescent="0.25">
      <c r="A31" s="72" t="s">
        <v>57</v>
      </c>
      <c r="B31" s="73"/>
      <c r="C31" s="73"/>
      <c r="D31" s="73"/>
      <c r="E31" s="73"/>
      <c r="F31" s="73"/>
      <c r="G31" s="73"/>
      <c r="H31" s="73"/>
      <c r="I31" s="73"/>
      <c r="J31" s="74"/>
    </row>
    <row r="32" spans="1:10" ht="28.5" customHeight="1" x14ac:dyDescent="0.25">
      <c r="A32" s="22" t="s">
        <v>58</v>
      </c>
      <c r="B32" s="80" t="s">
        <v>121</v>
      </c>
      <c r="C32" s="80"/>
      <c r="D32" s="80"/>
      <c r="E32" s="80"/>
      <c r="F32" s="80"/>
      <c r="G32" s="80"/>
      <c r="H32" s="80"/>
      <c r="I32" s="80"/>
      <c r="J32" s="81"/>
    </row>
    <row r="33" spans="1:10" ht="35.1" customHeight="1" x14ac:dyDescent="0.25">
      <c r="A33" s="22" t="s">
        <v>60</v>
      </c>
      <c r="B33" s="78" t="s">
        <v>122</v>
      </c>
      <c r="C33" s="78"/>
      <c r="D33" s="78"/>
      <c r="E33" s="78"/>
      <c r="F33" s="78"/>
      <c r="G33" s="78"/>
      <c r="H33" s="78"/>
      <c r="I33" s="78"/>
      <c r="J33" s="79"/>
    </row>
    <row r="34" spans="1:10" ht="35.1" customHeight="1" x14ac:dyDescent="0.25">
      <c r="A34" s="22" t="s">
        <v>62</v>
      </c>
      <c r="B34" s="82" t="s">
        <v>123</v>
      </c>
      <c r="C34" s="82"/>
      <c r="D34" s="82"/>
      <c r="E34" s="82"/>
      <c r="F34" s="82"/>
      <c r="G34" s="82"/>
      <c r="H34" s="82"/>
      <c r="I34" s="82"/>
      <c r="J34" s="83"/>
    </row>
    <row r="35" spans="1:10" ht="82.5" customHeight="1" x14ac:dyDescent="0.25">
      <c r="A35" s="22" t="s">
        <v>63</v>
      </c>
      <c r="B35" s="78"/>
      <c r="C35" s="78"/>
      <c r="D35" s="78"/>
      <c r="E35" s="78"/>
      <c r="F35" s="78"/>
      <c r="G35" s="78"/>
      <c r="H35" s="78"/>
      <c r="I35" s="78"/>
      <c r="J35" s="79"/>
    </row>
    <row r="36" spans="1:10" ht="15.75" x14ac:dyDescent="0.25">
      <c r="A36" s="69" t="s">
        <v>64</v>
      </c>
      <c r="B36" s="70"/>
      <c r="C36" s="70"/>
      <c r="D36" s="70"/>
      <c r="E36" s="70"/>
      <c r="F36" s="70"/>
      <c r="G36" s="70"/>
      <c r="H36" s="70"/>
      <c r="I36" s="70"/>
      <c r="J36" s="71"/>
    </row>
    <row r="37" spans="1:10" ht="15.75" x14ac:dyDescent="0.25">
      <c r="A37" s="62" t="s">
        <v>65</v>
      </c>
      <c r="B37" s="63"/>
      <c r="C37" s="63"/>
      <c r="D37" s="63"/>
      <c r="E37" s="63"/>
      <c r="F37" s="63"/>
      <c r="G37" s="63"/>
      <c r="H37" s="63"/>
      <c r="I37" s="63"/>
      <c r="J37" s="64"/>
    </row>
    <row r="38" spans="1:10" ht="27.75" customHeight="1" x14ac:dyDescent="0.25">
      <c r="A38" s="65" t="s">
        <v>66</v>
      </c>
      <c r="B38" s="66"/>
      <c r="C38" s="66"/>
      <c r="D38" s="66"/>
      <c r="E38" s="66"/>
      <c r="F38" s="66"/>
      <c r="G38" s="66"/>
      <c r="H38" s="66"/>
      <c r="I38" s="66"/>
      <c r="J38" s="67"/>
    </row>
    <row r="39" spans="1:10" ht="27.75" customHeight="1" x14ac:dyDescent="0.25">
      <c r="A39" s="28"/>
      <c r="B39" s="28"/>
      <c r="C39" s="28"/>
      <c r="D39" s="28"/>
      <c r="E39" s="28"/>
      <c r="F39" s="28"/>
      <c r="G39" s="28"/>
      <c r="H39" s="28"/>
      <c r="I39" s="28"/>
      <c r="J39" s="28"/>
    </row>
    <row r="40" spans="1:10" ht="30.75" customHeight="1" x14ac:dyDescent="0.25">
      <c r="A40" s="68" t="s">
        <v>67</v>
      </c>
      <c r="B40" s="68"/>
      <c r="C40" s="68"/>
      <c r="D40" s="68"/>
      <c r="E40" s="68"/>
      <c r="F40" s="68"/>
      <c r="G40" s="68"/>
      <c r="H40" s="68"/>
      <c r="I40" s="68"/>
      <c r="J40" s="68"/>
    </row>
    <row r="42" spans="1:10" x14ac:dyDescent="0.25">
      <c r="A42" s="31" t="s">
        <v>68</v>
      </c>
      <c r="B42" s="51">
        <f>+A25</f>
        <v>12519643</v>
      </c>
      <c r="D42" s="41"/>
      <c r="E42" s="41"/>
      <c r="F42" s="41"/>
      <c r="H42" s="41"/>
      <c r="I42" s="41"/>
      <c r="J42" s="41"/>
    </row>
    <row r="43" spans="1:10" x14ac:dyDescent="0.25">
      <c r="A43" s="31" t="s">
        <v>69</v>
      </c>
      <c r="B43" s="51">
        <f>+C25</f>
        <v>49479620</v>
      </c>
      <c r="D43" s="40"/>
      <c r="E43" s="40" t="s">
        <v>70</v>
      </c>
      <c r="F43" s="40"/>
      <c r="H43" s="40"/>
      <c r="I43" s="40" t="s">
        <v>71</v>
      </c>
      <c r="J43" s="40"/>
    </row>
    <row r="44" spans="1:10" x14ac:dyDescent="0.25">
      <c r="A44" s="31" t="s">
        <v>72</v>
      </c>
      <c r="B44" s="54">
        <f>+F25</f>
        <v>3314844.78</v>
      </c>
      <c r="D44" s="39"/>
      <c r="E44" s="39" t="s">
        <v>73</v>
      </c>
      <c r="F44" s="39"/>
      <c r="H44" s="39"/>
      <c r="I44" s="39" t="s">
        <v>74</v>
      </c>
      <c r="J44" s="39"/>
    </row>
    <row r="45" spans="1:10" x14ac:dyDescent="0.25">
      <c r="B45" s="45"/>
    </row>
    <row r="46" spans="1:10" x14ac:dyDescent="0.25">
      <c r="B46" s="45"/>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38:J38"/>
    <mergeCell ref="A40:J40"/>
    <mergeCell ref="A36:J36"/>
    <mergeCell ref="A26:J26"/>
    <mergeCell ref="C27:D27"/>
    <mergeCell ref="E27:F27"/>
    <mergeCell ref="G27:H27"/>
    <mergeCell ref="I27:J27"/>
    <mergeCell ref="A30:J30"/>
    <mergeCell ref="A31:J31"/>
    <mergeCell ref="B32:J32"/>
    <mergeCell ref="B33:J33"/>
    <mergeCell ref="B34:J34"/>
    <mergeCell ref="B35:J35"/>
  </mergeCells>
  <dataValidations count="15">
    <dataValidation allowBlank="1" sqref="A8" xr:uid="{00000000-0002-0000-0100-000000000000}"/>
    <dataValidation allowBlank="1" showInputMessage="1" prompt="Nombre del capítulo" sqref="B8:J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2:J32" xr:uid="{00000000-0002-0000-0100-000003000000}"/>
    <dataValidation allowBlank="1" showInputMessage="1" showErrorMessage="1" prompt="1. Describir lo plasmado en el presupuesto_x000a_2. Describir lo alcanzado en términos financieros y de producción " sqref="B34:J34" xr:uid="{00000000-0002-0000-0100-000004000000}"/>
    <dataValidation allowBlank="1" showInputMessage="1" showErrorMessage="1" prompt="De existir desvío, explicar razones." sqref="B35:J35" xr:uid="{00000000-0002-0000-0100-000005000000}"/>
    <dataValidation allowBlank="1" showInputMessage="1" showErrorMessage="1" prompt="Oportunidades de mejora identificadas" sqref="A38:J39" xr:uid="{00000000-0002-0000-0100-000006000000}"/>
    <dataValidation allowBlank="1" showInputMessage="1" showErrorMessage="1" prompt="Presupuesto del programa" sqref="A25:C25 F25" xr:uid="{00000000-0002-0000-0100-000007000000}"/>
    <dataValidation allowBlank="1" showInputMessage="1" showErrorMessage="1" prompt="¿En qué consiste el programa?" sqref="B33:J33 B19:J19" xr:uid="{00000000-0002-0000-0100-000008000000}"/>
    <dataValidation allowBlank="1" showInputMessage="1" showErrorMessage="1" prompt="Nombre de cada producto" sqref="A28:A29" xr:uid="{00000000-0002-0000-0100-000009000000}"/>
    <dataValidation allowBlank="1" showInputMessage="1" showErrorMessage="1" prompt="Nombre del indicador" sqref="B28:B29" xr:uid="{00000000-0002-0000-0100-00000A000000}"/>
    <dataValidation allowBlank="1" showInputMessage="1" showErrorMessage="1" prompt="Meta anual del indicador" sqref="C28:C29 E28" xr:uid="{00000000-0002-0000-0100-00000B000000}"/>
    <dataValidation allowBlank="1" showInputMessage="1" showErrorMessage="1" prompt="Monto presupuestado para el producto" sqref="D28:D29 E29:F29 F28" xr:uid="{00000000-0002-0000-0100-00000C000000}"/>
    <dataValidation allowBlank="1" showInputMessage="1" showErrorMessage="1" prompt="Meta alcanzada en el trimestre" sqref="G28:G29" xr:uid="{00000000-0002-0000-0100-00000D000000}"/>
    <dataValidation allowBlank="1" showInputMessage="1" showErrorMessage="1" prompt="Monto ejecutado en el trimestre" sqref="H28" xr:uid="{00000000-0002-0000-0100-00000E000000}"/>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9d5efb4-4706-4038-8305-1cde477c0adf">
      <Terms xmlns="http://schemas.microsoft.com/office/infopath/2007/PartnerControls"/>
    </lcf76f155ced4ddcb4097134ff3c332f>
    <TaxCatchAll xmlns="bf8a5864-ae53-4519-852f-f515916cee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DA15286D889AC4BA8DFF941254C17BA" ma:contentTypeVersion="15" ma:contentTypeDescription="Crear nuevo documento." ma:contentTypeScope="" ma:versionID="74fc32a160a1714dad6e50b73ba4ceac">
  <xsd:schema xmlns:xsd="http://www.w3.org/2001/XMLSchema" xmlns:xs="http://www.w3.org/2001/XMLSchema" xmlns:p="http://schemas.microsoft.com/office/2006/metadata/properties" xmlns:ns2="bf8a5864-ae53-4519-852f-f515916cee90" xmlns:ns3="89d5efb4-4706-4038-8305-1cde477c0adf" targetNamespace="http://schemas.microsoft.com/office/2006/metadata/properties" ma:root="true" ma:fieldsID="c793c7a184e828a1f7e230b8b8f9e25a" ns2:_="" ns3:_="">
    <xsd:import namespace="bf8a5864-ae53-4519-852f-f515916cee90"/>
    <xsd:import namespace="89d5efb4-4706-4038-8305-1cde477c0a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a5864-ae53-4519-852f-f515916cee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82a5cec4-bee5-4a5b-83ec-4c28274c410c}" ma:internalName="TaxCatchAll" ma:showField="CatchAllData" ma:web="bf8a5864-ae53-4519-852f-f515916cee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d5efb4-4706-4038-8305-1cde477c0a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823bbae-0475-4f77-a65a-b521ad4efa3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AE24C0-EAC3-4761-A39B-500D8DEEEE9C}">
  <ds:schemaRefs>
    <ds:schemaRef ds:uri="http://schemas.microsoft.com/sharepoint/v3/contenttype/forms"/>
  </ds:schemaRefs>
</ds:datastoreItem>
</file>

<file path=customXml/itemProps2.xml><?xml version="1.0" encoding="utf-8"?>
<ds:datastoreItem xmlns:ds="http://schemas.openxmlformats.org/officeDocument/2006/customXml" ds:itemID="{AF61B1E0-2EDF-4049-9F48-0206C44F3965}">
  <ds:schemaRefs>
    <ds:schemaRef ds:uri="http://www.w3.org/XML/1998/namespace"/>
    <ds:schemaRef ds:uri="http://purl.org/dc/terms/"/>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8fdcec02-6931-4a98-91b8-06ed95f64dcf"/>
    <ds:schemaRef ds:uri="3a059480-4c78-4270-91ea-ed5261213c16"/>
    <ds:schemaRef ds:uri="http://schemas.microsoft.com/office/2006/metadata/properties"/>
    <ds:schemaRef ds:uri="23875432-060c-4a96-bc33-cbf9aa818b47"/>
    <ds:schemaRef ds:uri="2ea96bed-ecf9-4008-9cf6-cb17032fa9cb"/>
  </ds:schemaRefs>
</ds:datastoreItem>
</file>

<file path=customXml/itemProps3.xml><?xml version="1.0" encoding="utf-8"?>
<ds:datastoreItem xmlns:ds="http://schemas.openxmlformats.org/officeDocument/2006/customXml" ds:itemID="{80DFED7F-A996-4108-8CAD-C4AD4899B0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6816</vt:lpstr>
      <vt:lpstr>6817</vt:lpstr>
      <vt:lpstr>6819</vt:lpstr>
      <vt:lpstr>7706</vt:lpstr>
      <vt:lpstr>7707</vt:lpstr>
      <vt:lpstr>7708</vt:lpstr>
      <vt:lpstr>7709</vt:lpstr>
      <vt:lpstr>'6816'!Área_de_impresión</vt:lpstr>
      <vt:lpstr>'6817'!Área_de_impresión</vt:lpstr>
      <vt:lpstr>'6819'!Área_de_impresión</vt:lpstr>
      <vt:lpstr>'7706'!Área_de_impresión</vt:lpstr>
      <vt:lpstr>'7707'!Área_de_impresión</vt:lpstr>
      <vt:lpstr>'7708'!Área_de_impresión</vt:lpstr>
      <vt:lpstr>'7709'!Área_de_impresión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Marlin Lionice Chalas Mateo</cp:lastModifiedBy>
  <cp:revision/>
  <cp:lastPrinted>2025-04-15T13:31:32Z</cp:lastPrinted>
  <dcterms:created xsi:type="dcterms:W3CDTF">2021-03-22T15:50:10Z</dcterms:created>
  <dcterms:modified xsi:type="dcterms:W3CDTF">2025-04-15T17:33:23Z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0x010100ADA15286D889AC4BA8DFF941254C17BA</vt:lpwstr>
  </property>
  <property fmtid="{D5CDD505-2E9C-101B-9397-08002B2CF9AE}" pid="3" name="MediaServiceImageTags">
    <vt:lpwstr/>
  </property>
</Properties>
</file>