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drawings/drawing4.xml" ContentType="application/vnd.openxmlformats-officedocument.drawing+xml"/>
  <Override PartName="/xl/tables/table4.xml" ContentType="application/vnd.openxmlformats-officedocument.spreadsheetml.table+xml"/>
  <Override PartName="/xl/drawings/drawing5.xml" ContentType="application/vnd.openxmlformats-officedocument.drawing+xml"/>
  <Override PartName="/xl/tables/table5.xml" ContentType="application/vnd.openxmlformats-officedocument.spreadsheetml.table+xml"/>
  <Override PartName="/xl/drawings/drawing6.xml" ContentType="application/vnd.openxmlformats-officedocument.drawing+xml"/>
  <Override PartName="/xl/tables/table6.xml" ContentType="application/vnd.openxmlformats-officedocument.spreadsheetml.table+xml"/>
  <Override PartName="/xl/drawings/drawing7.xml" ContentType="application/vnd.openxmlformats-officedocument.drawing+xml"/>
  <Override PartName="/xl/tables/table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memgobdo.sharepoint.com/sites/DirecciondePlanificacionyDesarrollo/Documentos compartidos/DPPP/Depto. PPP/2025/Informe de Monitoreo y Seguimiento/T2/Productos priorizados T2/"/>
    </mc:Choice>
  </mc:AlternateContent>
  <xr:revisionPtr revIDLastSave="120" documentId="8_{6A7AF12E-3B71-4E54-9D6C-1DCABBBEB1EE}" xr6:coauthVersionLast="47" xr6:coauthVersionMax="47" xr10:uidLastSave="{928640B0-E0DC-4776-8B41-1FDEED1E75FB}"/>
  <bookViews>
    <workbookView xWindow="-120" yWindow="-120" windowWidth="29040" windowHeight="15720" activeTab="6" xr2:uid="{00000000-000D-0000-FFFF-FFFF00000000}"/>
  </bookViews>
  <sheets>
    <sheet name="6816" sheetId="3" r:id="rId1"/>
    <sheet name="6817" sheetId="4" r:id="rId2"/>
    <sheet name="6819" sheetId="9" r:id="rId3"/>
    <sheet name="7706" sheetId="1" r:id="rId4"/>
    <sheet name="7707" sheetId="5" r:id="rId5"/>
    <sheet name="7708" sheetId="6" r:id="rId6"/>
    <sheet name="7709" sheetId="2" r:id="rId7"/>
  </sheets>
  <externalReferences>
    <externalReference r:id="rId8"/>
  </externalReferences>
  <definedNames>
    <definedName name="_xlnm.Print_Area" localSheetId="0">'6816'!$A$1:$J$45</definedName>
    <definedName name="_xlnm.Print_Area" localSheetId="2">'6819'!$A$1:$J$44</definedName>
    <definedName name="_xlnm.Print_Area" localSheetId="3">'7706'!$A$1:$J$44</definedName>
    <definedName name="_xlnm.Print_Area" localSheetId="5">'7708'!$A$1:$J$45</definedName>
    <definedName name="_xlnm.Print_Area" localSheetId="6">'7709'!$A$1:$J$45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5" i="6" l="1"/>
  <c r="I25" i="9"/>
  <c r="I25" i="1"/>
  <c r="J29" i="3"/>
  <c r="I29" i="3"/>
  <c r="B44" i="2"/>
  <c r="B43" i="2"/>
  <c r="I25" i="2" l="1"/>
  <c r="B45" i="6"/>
  <c r="B44" i="6"/>
  <c r="B44" i="5" l="1"/>
  <c r="B43" i="5"/>
  <c r="J29" i="4" l="1"/>
  <c r="B44" i="9" l="1"/>
  <c r="B43" i="9"/>
  <c r="B44" i="3" l="1"/>
  <c r="B42" i="5"/>
  <c r="I25" i="5" l="1"/>
  <c r="I25" i="4"/>
  <c r="I25" i="3"/>
  <c r="J29" i="1"/>
  <c r="B42" i="9" l="1"/>
  <c r="B44" i="4"/>
  <c r="B43" i="4"/>
  <c r="B42" i="4"/>
  <c r="B43" i="3"/>
  <c r="B42" i="3"/>
  <c r="B42" i="2"/>
  <c r="B43" i="6"/>
  <c r="B43" i="1"/>
  <c r="B42" i="1"/>
  <c r="I29" i="5" l="1"/>
  <c r="I29" i="9"/>
  <c r="I29" i="1"/>
  <c r="J29" i="5"/>
  <c r="J29" i="2"/>
  <c r="J29" i="9" l="1"/>
  <c r="C16" i="9"/>
  <c r="C15" i="9"/>
  <c r="C14" i="9"/>
  <c r="J29" i="6" l="1"/>
  <c r="I29" i="6"/>
  <c r="I29" i="4"/>
  <c r="C15" i="6" l="1"/>
  <c r="C16" i="6" l="1"/>
  <c r="C14" i="6"/>
  <c r="C15" i="5" l="1"/>
  <c r="C14" i="5"/>
  <c r="C16" i="4" l="1"/>
  <c r="C15" i="4"/>
  <c r="C14" i="4"/>
  <c r="C16" i="3" l="1"/>
  <c r="C15" i="3"/>
  <c r="C14" i="3"/>
  <c r="C15" i="2" l="1"/>
  <c r="C14" i="2"/>
  <c r="C16" i="1" l="1"/>
  <c r="C15" i="1"/>
  <c r="C14" i="1"/>
</calcChain>
</file>

<file path=xl/sharedStrings.xml><?xml version="1.0" encoding="utf-8"?>
<sst xmlns="http://schemas.openxmlformats.org/spreadsheetml/2006/main" count="534" uniqueCount="141">
  <si>
    <t>Informe de Evaluación Trimestral de las Metas Físicas-Financieras</t>
  </si>
  <si>
    <t>Código</t>
  </si>
  <si>
    <t>Documento Relacionado</t>
  </si>
  <si>
    <t>Fecha Versión</t>
  </si>
  <si>
    <t>Versión</t>
  </si>
  <si>
    <t>DEC-FOR013</t>
  </si>
  <si>
    <t>I -Información Instituciónal</t>
  </si>
  <si>
    <t>I.I - Completar los datos requeridos sobre la institución</t>
  </si>
  <si>
    <t>Capítulo</t>
  </si>
  <si>
    <t>0222-MINISTERIO DE ENERGIA Y MINAS</t>
  </si>
  <si>
    <t>Subcapítulo</t>
  </si>
  <si>
    <t>01-MINISTERIO DE ENERGIA Y MINAS</t>
  </si>
  <si>
    <t>Unidad Ejecutora</t>
  </si>
  <si>
    <t>0001-MINISTERIO DE ENERGIA Y MINAS</t>
  </si>
  <si>
    <t>Misión</t>
  </si>
  <si>
    <t>Formular y administrar politicas para el aprovechamiento integral de los recursos energeticos y mineros de la Republica 
Dominicana, bajo criterios de transparencia y sostenibilidad ambiental.</t>
  </si>
  <si>
    <t>Visión</t>
  </si>
  <si>
    <t>II. Contribución a la Estrategia Nacional de Desarrollo</t>
  </si>
  <si>
    <t>Eje estratégico:</t>
  </si>
  <si>
    <t>Objetivo general:</t>
  </si>
  <si>
    <t>Objetivo(s) específico(s):</t>
  </si>
  <si>
    <t>3.5.6</t>
  </si>
  <si>
    <t>III. Información del Programa</t>
  </si>
  <si>
    <t>Nombre:</t>
  </si>
  <si>
    <t>Regulación, fiscalización y desarrollo de la minería metálica, no metálica y MAPE.</t>
  </si>
  <si>
    <t>Descripción:</t>
  </si>
  <si>
    <r>
      <t>Beneficiarios:</t>
    </r>
    <r>
      <rPr>
        <sz val="12"/>
        <color rgb="FF000000"/>
        <rFont val="Century Gothic"/>
        <family val="2"/>
      </rPr>
      <t xml:space="preserve"> </t>
    </r>
  </si>
  <si>
    <t>Resultado Asociado:</t>
  </si>
  <si>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</si>
  <si>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</si>
  <si>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</si>
  <si>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</si>
  <si>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</si>
  <si>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</si>
  <si>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</si>
  <si>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 xml:space="preserve"> Presupuesto Anual</t>
  </si>
  <si>
    <t>Programación Trimestral</t>
  </si>
  <si>
    <t>Ejecución Trimestral</t>
  </si>
  <si>
    <t>Avance</t>
  </si>
  <si>
    <t>Producto</t>
  </si>
  <si>
    <t>Indicador</t>
  </si>
  <si>
    <t>Física
(A)</t>
  </si>
  <si>
    <t>Financiera
(B)</t>
  </si>
  <si>
    <t>Física
(C)</t>
  </si>
  <si>
    <t>Financiera
(D)</t>
  </si>
  <si>
    <t>Física 
(E)</t>
  </si>
  <si>
    <t>Financiera 
 (F)</t>
  </si>
  <si>
    <t>Física 
(%)
 G=E/C</t>
  </si>
  <si>
    <t>Financiero 
(%) 
H=F/D</t>
  </si>
  <si>
    <t>Cantidad de Resoluciones aprobadas.</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</si>
  <si>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</si>
  <si>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</si>
  <si>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</si>
  <si>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</si>
  <si>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</si>
  <si>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</si>
  <si>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</si>
  <si>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</si>
  <si>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</si>
  <si>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Presupuesto aprobado  :</t>
  </si>
  <si>
    <t>Presupuesto modificado :</t>
  </si>
  <si>
    <t>Devengado ejecutado :</t>
  </si>
  <si>
    <t xml:space="preserve">3.2.1. </t>
  </si>
  <si>
    <t>Asegurar un suministro confiable de electricidad, a precios competitivos y en condiciones de sostenibilidad financiera y ambiental.</t>
  </si>
  <si>
    <t>Regulación y desarrollo energético</t>
  </si>
  <si>
    <t xml:space="preserve">Sensibilizar el uso racional de la energía en instituciones públicas y privadas. </t>
  </si>
  <si>
    <t>Número de zonas intervenidas y desarrolladas.</t>
  </si>
  <si>
    <t>7707.- Comunidades rurales y urbanas reciben acciones para el desarrollo energético.</t>
  </si>
  <si>
    <t xml:space="preserve">Electrificar a comunidades rurales y urbanas sin acceso a electricidad. </t>
  </si>
  <si>
    <t xml:space="preserve">Logros alcanzados: </t>
  </si>
  <si>
    <t>Total devengado :</t>
  </si>
  <si>
    <t>3.3.4</t>
  </si>
  <si>
    <t>7708-0002. Instituciones reciben regulación y desarrollo de la energía renovable, no renovable y nuclear.</t>
  </si>
  <si>
    <t>Instituciones supervisadas que utilicen radiación ionizante</t>
  </si>
  <si>
    <t>Supervisar las instalaciones que utilicen fuentes radiactivas o equipos generadores de radiación.</t>
  </si>
  <si>
    <t>3.2.2</t>
  </si>
  <si>
    <t>Desarrollar una estrategia integrada de exploración petrolera de corto, mediano y largo plazos, coherente y sostenida, que permita determinar la factibilidad de la explotación, incluyendo la plataforma marina y asegurando la sostenibilidad ambiental.</t>
  </si>
  <si>
    <t>Mejorar y actualizar la regulación en materia de exploración petrolera.</t>
  </si>
  <si>
    <t>Personas físicas y jurídicas</t>
  </si>
  <si>
    <t>7709-. Adquisición de nuevos datos de líneas sísmicas 2D de alta definición (5,000 kms.) en cuencas costa afuera en el sur y el norte del país.</t>
  </si>
  <si>
    <t xml:space="preserve">Reporte de datos de líneas sísmicas adquiridas. </t>
  </si>
  <si>
    <t xml:space="preserve">Regulación, fiscalización  y desarrollo de la minería metálica , no metálica y MAPE. </t>
  </si>
  <si>
    <t xml:space="preserve">Este programa esta vinculado al ODS 15: "Vida de ecosistemas terrestre", ya que incentiva a una consciencia creciente entre las empresas de que deben actuar rápido, para demostrar que han incorporado la sostenibilidad como un modelo de negocio para evitar perder oportunidades comerciales y financieras.  </t>
  </si>
  <si>
    <t>Regulacion y desarrollo energético.</t>
  </si>
  <si>
    <t>Esta actividad consiste en inspecionar las ejecutorias de los planes de mantenimiento realizados a las infraestruturas energéticas.</t>
  </si>
  <si>
    <t>Personas fisicas y jurídicas</t>
  </si>
  <si>
    <t xml:space="preserve">Este programa esta vinculado al ODS 7, "Energia asequible y no contaminante" el cual garantiza el acceso a: energía, segura, sostenible y moderna, y a prestar atención a otras fuentes energéticas seguras y limpias. </t>
  </si>
  <si>
    <t>6817.- Empresas Públicas y privadas reciben fiscalizaciones de las infraestructuras energéticas</t>
  </si>
  <si>
    <t>Número de fiscalizaciones realizadas.</t>
  </si>
  <si>
    <t>6817.- Empresas públicas y privadas reciben fiscalizaciones de las infraestructuras energéticas.</t>
  </si>
  <si>
    <t>Se realizaran las fiscalizaciones a las infraestructuras  para validar el cumplimiento de las mismas.</t>
  </si>
  <si>
    <t>Ser una entidad de excelencia en la formulación y ejecución eficiente, responsable y transparente de políticas de desarrollo, para el 
integral y gestión sostenible de los recursos energéticos y mineros, en beneficios de las presentes y futuras generaciones de 
Dominicanos.</t>
  </si>
  <si>
    <t>I -Información Institucional</t>
  </si>
  <si>
    <t>Formular y administrar políticas para el aprovechamiento integral de los recursos energéticos y mineros de la Republica 
Dominicana, bajo criterios de transparencia y sostenibilidad ambiental.</t>
  </si>
  <si>
    <t>Regulación y desarrollo energético.</t>
  </si>
  <si>
    <t xml:space="preserve">Este programa esta vinculado al ODS 7, "Energía asequible y no contaminante", el cual garantiza el acceso a: energía segura, sostenible y moderna, y a prestar atención a fuentes energéticas seguras y limpias, así como su promoción. </t>
  </si>
  <si>
    <t>6819.- Personas Físicas y jurídicas  reciben formación para el uso, desarrollo y ahorro de la energía.</t>
  </si>
  <si>
    <t>Regulación y desarrollo de hidrocarburos</t>
  </si>
  <si>
    <r>
      <t>Este programa esta vinculado a la Línea de Acción 3.2.2.1 de la END 2030: "</t>
    </r>
    <r>
      <rPr>
        <sz val="11"/>
        <color theme="1"/>
        <rFont val="Calibri"/>
        <family val="2"/>
        <scheme val="minor"/>
      </rPr>
      <t>Desarrollar una estrategia integrada de exploración petrolera de corto, mediano y largo plazo, coherente y sostenible, que permita determinar la factibilidad de la explotación, incluyendo la plataforma marina y asegurando la sostenibilidad ambiental",</t>
    </r>
    <r>
      <rPr>
        <i/>
        <sz val="11"/>
        <color theme="1"/>
        <rFont val="Calibri"/>
        <family val="2"/>
        <scheme val="minor"/>
      </rPr>
      <t xml:space="preserve"> y además al ODS 7, "Energía asequible y no contaminante" el cual garantiza el acceso a: energía, segura, sostenible y moderna, y a prestar atención a otras fuentes energéticas seguras y limpias. </t>
    </r>
  </si>
  <si>
    <t>7709  Estado Dominicano recibe nueva data sísmica para incrementar el potencial hidrocarburifero en el país</t>
  </si>
  <si>
    <t>Carolina Hernández</t>
  </si>
  <si>
    <t xml:space="preserve">Personas físicas y/o jurídicas reciben fiscalizaciones a las concesiones de exploración y explotación minera. </t>
  </si>
  <si>
    <t>6816/002.- Personas Físicas y jurídicas reciben auditorias de las investigaciones, exploraciones y fiscalizaciones mineras</t>
  </si>
  <si>
    <t>6816/002.- Personas Físicas y jurídicas reciben fiscalizaciones de concesiones de exploraciones y explotaciones mineras.</t>
  </si>
  <si>
    <t>Personas físicas y/o jurídicas reciben auditorias de las investigaciones, exploraciones y fiscalizaciones mineras</t>
  </si>
  <si>
    <r>
      <rPr>
        <sz val="11"/>
        <rFont val="Calibri"/>
        <family val="2"/>
        <scheme val="minor"/>
      </rPr>
      <t xml:space="preserve">Este programa esta vinculado al ODS 7, </t>
    </r>
    <r>
      <rPr>
        <i/>
        <sz val="11"/>
        <rFont val="Calibri"/>
        <family val="2"/>
        <scheme val="minor"/>
      </rPr>
      <t>"Energía asequible y no contaminante",</t>
    </r>
    <r>
      <rPr>
        <sz val="11"/>
        <rFont val="Calibri"/>
        <family val="2"/>
        <scheme val="minor"/>
      </rPr>
      <t xml:space="preserve"> el cual garantiza el acceso a: energía segura, sostenible y moderna, y a prestar atención a fuentes energéticas seguras y limpias, así como su promoción, y a la línea de acción 3.3.4.3. de la END correspondiente a </t>
    </r>
    <r>
      <rPr>
        <i/>
        <sz val="11"/>
        <rFont val="Calibri"/>
        <family val="2"/>
        <scheme val="minor"/>
      </rPr>
      <t>" Fomentar el desarrollo de las aplicaciones de la energía nuclear, en los campos de medicina, industria, medio ambiente.</t>
    </r>
  </si>
  <si>
    <t>Formular y administrar políticas para el aprovechamiento integral de los recursos energéticos y mineros de la República 
Dominicana, bajo criterios de transparencia y sostenibilidad ambiental.</t>
  </si>
  <si>
    <t>Personas físicas y jurídicas reciben resoluciones de otorgamiento de concesiones mineras.</t>
  </si>
  <si>
    <r>
      <rPr>
        <sz val="11"/>
        <rFont val="Calibri"/>
        <family val="2"/>
        <scheme val="minor"/>
      </rPr>
      <t>Este programa esta vinculado al OD</t>
    </r>
    <r>
      <rPr>
        <i/>
        <sz val="11"/>
        <rFont val="Calibri"/>
        <family val="2"/>
        <scheme val="minor"/>
      </rPr>
      <t>S 8 "Trabajo Decente y crecimiento económico",</t>
    </r>
    <r>
      <rPr>
        <sz val="11"/>
        <rFont val="Calibri"/>
        <family val="2"/>
        <scheme val="minor"/>
      </rPr>
      <t xml:space="preserve"> y alineado al Objetivo Especifico 3.5.6. de la END correspondiente a </t>
    </r>
    <r>
      <rPr>
        <i/>
        <sz val="11"/>
        <rFont val="Calibri"/>
        <family val="2"/>
        <scheme val="minor"/>
      </rPr>
      <t>" Consolidar un entorno adecuado que incentive la inversión para el desarrollo sostenible del sector minero"</t>
    </r>
  </si>
  <si>
    <t>7706-Personas físicas y jurídicas reciben autorizaciones para operaciones mineras según Ley 46-71.</t>
  </si>
  <si>
    <t>7706-Personas físicas y jurídicas reciben autorizaciones para operaciones mineras según ley 46-71.</t>
  </si>
  <si>
    <r>
      <rPr>
        <sz val="11"/>
        <color theme="1"/>
        <rFont val="Calibri"/>
        <family val="2"/>
        <scheme val="minor"/>
      </rPr>
      <t>Este programa esta vinculado al ODS 7, "</t>
    </r>
    <r>
      <rPr>
        <i/>
        <sz val="11"/>
        <color theme="1"/>
        <rFont val="Calibri"/>
        <family val="2"/>
        <scheme val="minor"/>
      </rPr>
      <t>Energía asequible y no contaminante", e</t>
    </r>
    <r>
      <rPr>
        <sz val="11"/>
        <color theme="1"/>
        <rFont val="Calibri"/>
        <family val="2"/>
        <scheme val="minor"/>
      </rPr>
      <t>l cual garantiza el acceso a: energía segura, sostenible y moderna, y a prestar atención a otras fuentes energéticas seguras y limpias</t>
    </r>
    <r>
      <rPr>
        <i/>
        <sz val="11"/>
        <color theme="1"/>
        <rFont val="Calibri"/>
        <family val="2"/>
        <scheme val="minor"/>
      </rPr>
      <t xml:space="preserve">, </t>
    </r>
    <r>
      <rPr>
        <sz val="11"/>
        <color theme="1"/>
        <rFont val="Calibri"/>
        <family val="2"/>
        <scheme val="minor"/>
      </rPr>
      <t xml:space="preserve">y al objetivo especifico de la END 3.2.1. que </t>
    </r>
    <r>
      <rPr>
        <i/>
        <sz val="11"/>
        <color theme="1"/>
        <rFont val="Calibri"/>
        <family val="2"/>
        <scheme val="minor"/>
      </rPr>
      <t xml:space="preserve">" Asegurar un suministro confiable de electricidad, a precios competitivos y en condiciones de sostenibilidad financiera y ambiental" </t>
    </r>
  </si>
  <si>
    <t>7707.-Comunidades rurales y urbanas reciben acciones para el desarrollo energético.</t>
  </si>
  <si>
    <t>Directora de Planificación y Desarrollo</t>
  </si>
  <si>
    <t>Gloria Contreras</t>
  </si>
  <si>
    <t>Directora Financiera.</t>
  </si>
  <si>
    <t>3.2.1</t>
  </si>
  <si>
    <t>Número de fiscalizaciones</t>
  </si>
  <si>
    <t xml:space="preserve">En el período abril-junio se realizaron 20 fiscalizaciones mineras acorde a lo planificado. </t>
  </si>
  <si>
    <r>
      <rPr>
        <b/>
        <sz val="11"/>
        <rFont val="Calibri"/>
        <family val="2"/>
      </rPr>
      <t>Nota:</t>
    </r>
    <r>
      <rPr>
        <sz val="11"/>
        <rFont val="Calibri"/>
        <family val="2"/>
      </rPr>
      <t xml:space="preserve"> Las secciones III, IV, V y VI deben ser repetidas, la misma cantidad de programas sustantivos (codificados desde 11 al 95) que tenga la unidad ejecutora</t>
    </r>
  </si>
  <si>
    <t xml:space="preserve">Durante el período abril-junio 2025 se realizaron quince (15) visitas de inspección técnica a insfraestructuras energéticas, acorde a lo planificaado. </t>
  </si>
  <si>
    <t>N/A</t>
  </si>
  <si>
    <r>
      <t>Cap+A8:J31</t>
    </r>
    <r>
      <rPr>
        <b/>
        <sz val="11"/>
        <color rgb="FF000000"/>
        <rFont val="Calibri"/>
        <family val="2"/>
      </rPr>
      <t>+A8:J31</t>
    </r>
    <r>
      <rPr>
        <b/>
        <sz val="11"/>
        <color rgb="FF000000"/>
        <rFont val="Calibri"/>
        <family val="2"/>
        <scheme val="minor"/>
      </rPr>
      <t>ítulo</t>
    </r>
  </si>
  <si>
    <t xml:space="preserve">Se realizan talleres formativos para las personas físicas y jurídicas reciban los conocimientos de uso y desarrollo de la energía. </t>
  </si>
  <si>
    <t>Número de talleres realizados</t>
  </si>
  <si>
    <t>La ejecución física-financiera del producto no presenta desvíos respecto de su programación.</t>
  </si>
  <si>
    <t xml:space="preserve">Este producto sera sustituido para el período presupuestario del 2026. </t>
  </si>
  <si>
    <t>Durante el trimestre abril-junio 2025, se realizaron doce (12) charlas educativas a personas fisicas y juridicas sobre el uso, desarrollo y ahorro de la energía, acorde a lo planificado. Impactando a 321 participantes.</t>
  </si>
  <si>
    <t>La desviación financiera de este producto se debe a aumentos en el concepto de remuneraciones. Dicho aumento fue considerado en la reprogramación de los trimestres 3 y 4</t>
  </si>
  <si>
    <t xml:space="preserve">En el período abril-junio 2025, se otorgó la  Resolución Num. R-MEM-CM-017-2025. </t>
  </si>
  <si>
    <t>En el período abril-junio2025 logramos desarrollar cuatro (4) proyectos de electrificacion a comunidades sin acceso a electricidad, acorde a lo planificado</t>
  </si>
  <si>
    <r>
      <t xml:space="preserve">La ejecución física del producto no presenta desvíos respecto de su programación. Mientras que al cierre del 2do trimestre (Abril-Junio) el monto devengado en este producto era de </t>
    </r>
    <r>
      <rPr>
        <b/>
        <i/>
        <sz val="11"/>
        <color theme="1"/>
        <rFont val="Calibri"/>
        <family val="2"/>
        <scheme val="minor"/>
      </rPr>
      <t xml:space="preserve">RD$608,626.70 </t>
    </r>
    <r>
      <rPr>
        <i/>
        <sz val="11"/>
        <color theme="1"/>
        <rFont val="Calibri"/>
        <family val="2"/>
        <scheme val="minor"/>
      </rPr>
      <t xml:space="preserve"> representando un</t>
    </r>
    <r>
      <rPr>
        <b/>
        <i/>
        <sz val="11"/>
        <color theme="1"/>
        <rFont val="Calibri"/>
        <family val="2"/>
        <scheme val="minor"/>
      </rPr>
      <t xml:space="preserve"> 99%</t>
    </r>
    <r>
      <rPr>
        <i/>
        <sz val="11"/>
        <color theme="1"/>
        <rFont val="Calibri"/>
        <family val="2"/>
        <scheme val="minor"/>
      </rPr>
      <t xml:space="preserve">, sin embargo, en fecha </t>
    </r>
    <r>
      <rPr>
        <b/>
        <i/>
        <sz val="11"/>
        <color theme="1"/>
        <rFont val="Calibri"/>
        <family val="2"/>
        <scheme val="minor"/>
      </rPr>
      <t>01/07/2025</t>
    </r>
    <r>
      <rPr>
        <i/>
        <sz val="11"/>
        <color theme="1"/>
        <rFont val="Calibri"/>
        <family val="2"/>
        <scheme val="minor"/>
      </rPr>
      <t xml:space="preserve"> fue anulado el devengado no. 3670 para corregir las retenciones realizadas en el mismo. En dicho devengado se incluía una partida para este producto por un monto de </t>
    </r>
    <r>
      <rPr>
        <b/>
        <i/>
        <sz val="11"/>
        <color theme="1"/>
        <rFont val="Calibri"/>
        <family val="2"/>
        <scheme val="minor"/>
      </rPr>
      <t>RD$295,000.00</t>
    </r>
    <r>
      <rPr>
        <i/>
        <sz val="11"/>
        <color theme="1"/>
        <rFont val="Calibri"/>
        <family val="2"/>
        <scheme val="minor"/>
      </rPr>
      <t>, por lo que esto generó una desviación financiera, a pesar de estar fuera del trimestre.</t>
    </r>
  </si>
  <si>
    <t>La ejecución física del producto no presenta desvíos respecto de su programación. Mientras que la desviación financiera de este producto se debe a que tuvimos avances importantes en la ejecución de obras de energía, los cuales no fueron contemplados en la reprogramacion del 2do trimestre.</t>
  </si>
  <si>
    <t xml:space="preserve">Estamos trabajando en conjunto con el área responsable de este producto para afinar los detalles necesarios que aseguren una planificación fisico-financiero más realista. </t>
  </si>
  <si>
    <t>En el trimestre abril-junio se realizaron dos (2) visitas técnicas a instituciones que emiten radiaciones ionizantes, acorde a lo planificado</t>
  </si>
  <si>
    <t xml:space="preserve">Incrementar la información  de las cuencas sedimentarias con potencial de explotación de hidrocarburos. </t>
  </si>
  <si>
    <t>Durante el período abril-junio no se incrementaron las informaciones del potencial hidrocarburifero, acorde a lo planificado. La institución está en el proceso de Licitación para contratación de la empresa que proveerá la informacion de la nueva DATA Sísmica 2D</t>
  </si>
  <si>
    <r>
      <t>La ejecución física del producto no presenta desvíos respecto de su programación.
Al cierre del 2do trimestre (Abril-Junio) el monto devengado en este producto era de</t>
    </r>
    <r>
      <rPr>
        <b/>
        <i/>
        <sz val="11"/>
        <rFont val="Calibri"/>
        <family val="2"/>
        <scheme val="minor"/>
      </rPr>
      <t xml:space="preserve"> RD$3,335,139.74,</t>
    </r>
    <r>
      <rPr>
        <i/>
        <sz val="11"/>
        <rFont val="Calibri"/>
        <family val="2"/>
        <scheme val="minor"/>
      </rPr>
      <t xml:space="preserve"> representando un 99% de lo programado para dicho trimestre. Sin embargo, en fecha </t>
    </r>
    <r>
      <rPr>
        <b/>
        <i/>
        <sz val="11"/>
        <rFont val="Calibri"/>
        <family val="2"/>
        <scheme val="minor"/>
      </rPr>
      <t>01/07/2025</t>
    </r>
    <r>
      <rPr>
        <i/>
        <sz val="11"/>
        <rFont val="Calibri"/>
        <family val="2"/>
        <scheme val="minor"/>
      </rPr>
      <t xml:space="preserve"> fue anulado el devengado no. 3670 para corregir las retenciones realizadas en el mismo. En dicho devengado se incluia una partida para este producto por un monto de </t>
    </r>
    <r>
      <rPr>
        <b/>
        <i/>
        <sz val="11"/>
        <rFont val="Calibri"/>
        <family val="2"/>
        <scheme val="minor"/>
      </rPr>
      <t>RD$185,000.00</t>
    </r>
    <r>
      <rPr>
        <i/>
        <sz val="11"/>
        <rFont val="Calibri"/>
        <family val="2"/>
        <scheme val="minor"/>
      </rPr>
      <t>, por lo que esto generó una desviación financiera, a pesar de estar fuera del trimestre.</t>
    </r>
  </si>
  <si>
    <t>Como oportunidad de mejora, se velará por que la ejecución presupuestaria se realice dentro del trimestre correspondiente, a fin de fortalecer la planificación y el cumplimiento de la programación.</t>
  </si>
  <si>
    <t>Para el año 2026, se procurará que este producto, al ser compartido con la Dirección General de Minería, se incorpore como una actividad del programa 11, dentro del producto 02 (7706). Además, Como oportunidad de mejora, se velará por que la ejecución presupuestaria se realice dentro del trimestre correspondiente, a fin de fortalecer la planificación y el cumplimiento de la programación.</t>
  </si>
  <si>
    <t xml:space="preserve">La ejecución física del producto no presenta desvíos respecto de su programación. Mientras, la desviación financiera de este producto se debe a aumentos en el concepto de remuneraciones. Dicho aumento fue considerado en la reprogramación de los trimestres 3 y 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</si>
</sst>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 #,##0.00_);_(* \(#,##0.00\);_(* &quot;-&quot;??_);_(@_)"/>
    <numFmt numFmtId="165" formatCode="dd/mm/yyyy;@"/>
    <numFmt numFmtId="166" formatCode="[$-10409]#,##0;\-#,##0"/>
    <numFmt numFmtId="167" formatCode="[$-10409]#,##0.00;\-#,##0.00"/>
    <numFmt numFmtId="168" formatCode="[$-10409]0.00%"/>
  </numFmts>
  <fonts count="33"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
      <sz val="9"/>
      <name val="Calibri"/>
      <family val="2"/>
      <scheme val="minor"/>
    </font>
    <font>
      <b/>
      <sz val="11"/>
      <color theme="1"/>
      <name val="Calibri"/>
      <family val="2"/>
    </font>
    <font>
      <i/>
      <sz val="11"/>
      <name val="Calibri"/>
      <family val="2"/>
      <scheme val="minor"/>
    </font>
    <font>
      <i/>
      <sz val="11"/>
      <color rgb="FFFF0000"/>
      <name val="Calibri"/>
      <family val="2"/>
      <scheme val="minor"/>
    </font>
    <font>
      <sz val="11"/>
      <name val="Calibri"/>
      <family val="2"/>
      <scheme val="minor"/>
    </font>
    <font>
      <i/>
      <sz val="11"/>
      <color rgb="FF000000"/>
      <name val="Calibri"/>
      <family val="2"/>
      <scheme val="minor"/>
    </font>
    <font>
      <sz val="11"/>
      <color rgb="FFFF0000"/>
      <name val="Calibri"/>
      <family val="2"/>
      <scheme val="minor"/>
    </font>
    <font>
      <sz val="14"/>
      <color rgb="FFFF0000"/>
      <name val="Calibri"/>
      <family val="2"/>
      <scheme val="minor"/>
    </font>
    <font>
      <b/>
      <i/>
      <sz val="11"/>
      <color theme="1"/>
      <name val="Calibri"/>
      <family val="2"/>
      <scheme val="minor"/>
    </font>
    <font>
      <b/>
      <i/>
      <sz val="11"/>
      <name val="Calibri"/>
      <family val="2"/>
      <scheme val="minor"/>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41">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style="thin">
        <color rgb="FFA6A6A6"/>
      </left>
      <right style="thin">
        <color rgb="FFA6A6A6"/>
      </right>
      <top style="thin">
        <color rgb="FFA6A6A6"/>
      </top>
      <bottom style="thin">
        <color rgb="FFA6A6A6"/>
      </bottom>
      <diagonal/>
    </border>
    <border>
      <left style="thin">
        <color theme="0" tint="-0.34998626667073579"/>
      </left>
      <right style="thin">
        <color theme="0" tint="-0.34998626667073579"/>
      </right>
      <top/>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55">
    <xf numFmtId="0" fontId="0" fillId="0" borderId="0" xfId="0"/>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10" fillId="6" borderId="19" xfId="0" applyFont="1" applyFill="1" applyBorder="1" applyAlignment="1">
      <alignment horizontal="center" vertical="center"/>
    </xf>
    <xf numFmtId="0" fontId="10" fillId="0" borderId="19" xfId="0" applyFont="1" applyBorder="1" applyAlignment="1" applyProtection="1">
      <alignment horizontal="center" vertical="center" wrapText="1"/>
      <protection locked="0"/>
    </xf>
    <xf numFmtId="0" fontId="9" fillId="0" borderId="17" xfId="0" applyFont="1" applyBorder="1" applyAlignment="1">
      <alignment vertical="center" wrapText="1"/>
    </xf>
    <xf numFmtId="0" fontId="15" fillId="8" borderId="30" xfId="0" applyFont="1" applyFill="1" applyBorder="1" applyAlignment="1">
      <alignment horizontal="center" vertical="center" wrapText="1" readingOrder="1"/>
    </xf>
    <xf numFmtId="0" fontId="15" fillId="8" borderId="31" xfId="0" applyFont="1" applyFill="1" applyBorder="1" applyAlignment="1">
      <alignment horizontal="center" vertical="center" wrapText="1" readingOrder="1"/>
    </xf>
    <xf numFmtId="0" fontId="15" fillId="8" borderId="32" xfId="0" applyFont="1" applyFill="1" applyBorder="1" applyAlignment="1">
      <alignment horizontal="center" vertical="center" wrapText="1" readingOrder="1"/>
    </xf>
    <xf numFmtId="166" fontId="16" fillId="0" borderId="28" xfId="0" applyNumberFormat="1" applyFont="1" applyBorder="1" applyAlignment="1" applyProtection="1">
      <alignment horizontal="center" vertical="center" wrapText="1" readingOrder="1"/>
      <protection locked="0"/>
    </xf>
    <xf numFmtId="166" fontId="16" fillId="0" borderId="28" xfId="0" applyNumberFormat="1" applyFont="1" applyBorder="1" applyAlignment="1" applyProtection="1">
      <alignment horizontal="center" vertical="center" wrapText="1"/>
      <protection locked="0"/>
    </xf>
    <xf numFmtId="10" fontId="16" fillId="7" borderId="28" xfId="2" applyNumberFormat="1" applyFont="1" applyFill="1" applyBorder="1" applyAlignment="1" applyProtection="1">
      <alignment horizontal="center" vertical="center" wrapText="1" readingOrder="1"/>
      <protection locked="0"/>
    </xf>
    <xf numFmtId="168" fontId="16" fillId="7" borderId="25" xfId="0" applyNumberFormat="1" applyFont="1" applyFill="1" applyBorder="1" applyAlignment="1" applyProtection="1">
      <alignment horizontal="center" vertical="center" wrapText="1" readingOrder="1"/>
      <protection locked="0"/>
    </xf>
    <xf numFmtId="0" fontId="16" fillId="0" borderId="33" xfId="0" applyFont="1" applyBorder="1" applyAlignment="1" applyProtection="1">
      <alignment vertical="top" wrapText="1"/>
      <protection locked="0"/>
    </xf>
    <xf numFmtId="0" fontId="16" fillId="0" borderId="34" xfId="0" applyFont="1" applyBorder="1" applyAlignment="1" applyProtection="1">
      <alignment vertical="top" wrapText="1"/>
      <protection locked="0"/>
    </xf>
    <xf numFmtId="166" fontId="16" fillId="0" borderId="34" xfId="0" applyNumberFormat="1" applyFont="1" applyBorder="1" applyAlignment="1" applyProtection="1">
      <alignment horizontal="center" vertical="center" wrapText="1" readingOrder="1"/>
      <protection locked="0"/>
    </xf>
    <xf numFmtId="167" fontId="16" fillId="0" borderId="34" xfId="0" applyNumberFormat="1" applyFont="1" applyBorder="1" applyAlignment="1" applyProtection="1">
      <alignment horizontal="center" vertical="center" wrapText="1" readingOrder="1"/>
      <protection locked="0"/>
    </xf>
    <xf numFmtId="166" fontId="16" fillId="0" borderId="34" xfId="0" applyNumberFormat="1" applyFont="1" applyBorder="1" applyAlignment="1" applyProtection="1">
      <alignment horizontal="center" vertical="center" wrapText="1"/>
      <protection locked="0"/>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0" fontId="21" fillId="0" borderId="0" xfId="0" applyFont="1" applyAlignment="1" applyProtection="1">
      <alignment horizontal="left" vertical="center" wrapText="1"/>
      <protection locked="0"/>
    </xf>
    <xf numFmtId="165"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0" fontId="13" fillId="0" borderId="22" xfId="0" applyFont="1" applyBorder="1" applyProtection="1">
      <protection locked="0"/>
    </xf>
    <xf numFmtId="0" fontId="16" fillId="0" borderId="24" xfId="0" applyFont="1" applyBorder="1" applyAlignment="1" applyProtection="1">
      <alignment vertical="top" wrapText="1"/>
      <protection locked="0"/>
    </xf>
    <xf numFmtId="0" fontId="16" fillId="0" borderId="28" xfId="0" applyFont="1" applyBorder="1" applyAlignment="1" applyProtection="1">
      <alignment vertical="top" wrapText="1"/>
      <protection locked="0"/>
    </xf>
    <xf numFmtId="167" fontId="16" fillId="9" borderId="28" xfId="0" applyNumberFormat="1" applyFont="1" applyFill="1" applyBorder="1" applyAlignment="1" applyProtection="1">
      <alignment horizontal="center" vertical="center" wrapText="1" readingOrder="1"/>
      <protection locked="0"/>
    </xf>
    <xf numFmtId="0" fontId="10" fillId="0" borderId="19" xfId="0" applyFont="1" applyBorder="1" applyAlignment="1">
      <alignment horizontal="center" vertical="center" wrapText="1"/>
    </xf>
    <xf numFmtId="0" fontId="10" fillId="0" borderId="19" xfId="0" applyFont="1" applyBorder="1" applyAlignment="1">
      <alignment horizontal="center" vertical="center"/>
    </xf>
    <xf numFmtId="0" fontId="11" fillId="0" borderId="0" xfId="0" applyFont="1" applyAlignment="1" applyProtection="1">
      <alignment horizontal="center"/>
      <protection locked="0"/>
    </xf>
    <xf numFmtId="0" fontId="13" fillId="0" borderId="0" xfId="0" applyFont="1" applyAlignment="1" applyProtection="1">
      <alignment horizontal="center"/>
      <protection locked="0"/>
    </xf>
    <xf numFmtId="0" fontId="11" fillId="0" borderId="36" xfId="0" applyFont="1" applyBorder="1" applyProtection="1">
      <protection locked="0"/>
    </xf>
    <xf numFmtId="4" fontId="23" fillId="9" borderId="39" xfId="0" applyNumberFormat="1" applyFont="1" applyFill="1" applyBorder="1" applyAlignment="1" applyProtection="1">
      <alignment horizontal="center" vertical="center" wrapText="1" readingOrder="1"/>
      <protection locked="0"/>
    </xf>
    <xf numFmtId="0" fontId="11" fillId="9" borderId="0" xfId="0" applyFont="1" applyFill="1" applyProtection="1">
      <protection locked="0"/>
    </xf>
    <xf numFmtId="0" fontId="14" fillId="0" borderId="17" xfId="0" applyFont="1" applyBorder="1" applyAlignment="1" applyProtection="1">
      <alignment vertical="center" wrapText="1"/>
      <protection locked="0"/>
    </xf>
    <xf numFmtId="4" fontId="13" fillId="9" borderId="22" xfId="0" applyNumberFormat="1" applyFont="1" applyFill="1" applyBorder="1" applyProtection="1">
      <protection locked="0"/>
    </xf>
    <xf numFmtId="0" fontId="29" fillId="0" borderId="0" xfId="0" applyFont="1"/>
    <xf numFmtId="0" fontId="30" fillId="0" borderId="0" xfId="0" applyFont="1"/>
    <xf numFmtId="167" fontId="0" fillId="0" borderId="0" xfId="0" applyNumberFormat="1"/>
    <xf numFmtId="10" fontId="0" fillId="0" borderId="0" xfId="0" applyNumberFormat="1"/>
    <xf numFmtId="164" fontId="0" fillId="0" borderId="0" xfId="1" applyFont="1"/>
    <xf numFmtId="0" fontId="9" fillId="0" borderId="17" xfId="0" applyFont="1" applyBorder="1" applyAlignment="1" applyProtection="1">
      <alignment vertical="top" wrapText="1"/>
      <protection locked="0"/>
    </xf>
    <xf numFmtId="4" fontId="24" fillId="9" borderId="22" xfId="0" applyNumberFormat="1" applyFont="1" applyFill="1" applyBorder="1" applyProtection="1">
      <protection locked="0"/>
    </xf>
    <xf numFmtId="0" fontId="11" fillId="0" borderId="24" xfId="0" applyFont="1" applyBorder="1" applyAlignment="1" applyProtection="1">
      <alignment vertical="top" wrapText="1"/>
      <protection locked="0"/>
    </xf>
    <xf numFmtId="0" fontId="11" fillId="0" borderId="28" xfId="0" applyFont="1" applyBorder="1" applyAlignment="1" applyProtection="1">
      <alignment vertical="top" wrapText="1"/>
      <protection locked="0"/>
    </xf>
    <xf numFmtId="166" fontId="11" fillId="0" borderId="28" xfId="0" applyNumberFormat="1" applyFont="1" applyBorder="1" applyAlignment="1" applyProtection="1">
      <alignment horizontal="center" vertical="center" wrapText="1" readingOrder="1"/>
      <protection locked="0"/>
    </xf>
    <xf numFmtId="167" fontId="11" fillId="9" borderId="28" xfId="0" applyNumberFormat="1" applyFont="1" applyFill="1" applyBorder="1" applyAlignment="1" applyProtection="1">
      <alignment horizontal="center" vertical="center" wrapText="1" readingOrder="1"/>
      <protection locked="0"/>
    </xf>
    <xf numFmtId="166" fontId="11" fillId="9" borderId="28" xfId="0" applyNumberFormat="1" applyFont="1" applyFill="1" applyBorder="1" applyAlignment="1" applyProtection="1">
      <alignment horizontal="center" vertical="center" wrapText="1" readingOrder="1"/>
      <protection locked="0"/>
    </xf>
    <xf numFmtId="167" fontId="11" fillId="9" borderId="40" xfId="0" applyNumberFormat="1" applyFont="1" applyFill="1" applyBorder="1" applyAlignment="1" applyProtection="1">
      <alignment horizontal="center" vertical="center" wrapText="1" readingOrder="1"/>
      <protection locked="0"/>
    </xf>
    <xf numFmtId="166" fontId="11" fillId="9" borderId="28" xfId="0" applyNumberFormat="1" applyFont="1" applyFill="1" applyBorder="1" applyAlignment="1" applyProtection="1">
      <alignment horizontal="center" vertical="center" wrapText="1"/>
      <protection locked="0"/>
    </xf>
    <xf numFmtId="10" fontId="11" fillId="7" borderId="28" xfId="2" applyNumberFormat="1" applyFont="1" applyFill="1" applyBorder="1" applyAlignment="1" applyProtection="1">
      <alignment horizontal="center" vertical="center" wrapText="1" readingOrder="1"/>
      <protection locked="0"/>
    </xf>
    <xf numFmtId="168" fontId="11" fillId="7" borderId="25" xfId="0" applyNumberFormat="1" applyFont="1" applyFill="1" applyBorder="1" applyAlignment="1" applyProtection="1">
      <alignment horizontal="center" vertical="center" wrapText="1" readingOrder="1"/>
      <protection locked="0"/>
    </xf>
    <xf numFmtId="166" fontId="11" fillId="0" borderId="28" xfId="0" applyNumberFormat="1" applyFont="1" applyBorder="1" applyAlignment="1" applyProtection="1">
      <alignment horizontal="center" vertical="center" wrapText="1"/>
      <protection locked="0"/>
    </xf>
    <xf numFmtId="0" fontId="14" fillId="8" borderId="30" xfId="0" applyFont="1" applyFill="1" applyBorder="1" applyAlignment="1">
      <alignment horizontal="center" vertical="center" wrapText="1" readingOrder="1"/>
    </xf>
    <xf numFmtId="0" fontId="14" fillId="8" borderId="31" xfId="0" applyFont="1" applyFill="1" applyBorder="1" applyAlignment="1">
      <alignment horizontal="center" vertical="center" wrapText="1" readingOrder="1"/>
    </xf>
    <xf numFmtId="0" fontId="14" fillId="8" borderId="32" xfId="0" applyFont="1" applyFill="1" applyBorder="1" applyAlignment="1">
      <alignment horizontal="center" vertical="center" wrapText="1" readingOrder="1"/>
    </xf>
    <xf numFmtId="0" fontId="0" fillId="0" borderId="19" xfId="0" applyBorder="1" applyAlignment="1">
      <alignment horizontal="center" vertical="center" wrapText="1"/>
    </xf>
    <xf numFmtId="0" fontId="0" fillId="0" borderId="19" xfId="0" applyBorder="1" applyAlignment="1">
      <alignment horizontal="center" vertical="center"/>
    </xf>
    <xf numFmtId="0" fontId="0" fillId="0" borderId="19" xfId="0" applyBorder="1" applyAlignment="1" applyProtection="1">
      <alignment horizontal="center" vertical="center" wrapText="1"/>
      <protection locked="0"/>
    </xf>
    <xf numFmtId="0" fontId="11" fillId="9" borderId="24" xfId="0" applyFont="1" applyFill="1" applyBorder="1" applyAlignment="1" applyProtection="1">
      <alignment vertical="top" wrapText="1"/>
      <protection locked="0"/>
    </xf>
    <xf numFmtId="0" fontId="11" fillId="9" borderId="28" xfId="0" applyFont="1" applyFill="1" applyBorder="1" applyAlignment="1" applyProtection="1">
      <alignment vertical="top" wrapText="1"/>
      <protection locked="0"/>
    </xf>
    <xf numFmtId="167" fontId="11" fillId="0" borderId="28" xfId="0" applyNumberFormat="1" applyFont="1" applyBorder="1" applyAlignment="1" applyProtection="1">
      <alignment horizontal="center" vertical="center" wrapText="1" readingOrder="1"/>
      <protection locked="0"/>
    </xf>
    <xf numFmtId="168" fontId="11" fillId="0" borderId="25" xfId="0" applyNumberFormat="1" applyFont="1" applyBorder="1" applyAlignment="1" applyProtection="1">
      <alignment horizontal="center" vertical="center" wrapText="1" readingOrder="1"/>
      <protection locked="0"/>
    </xf>
    <xf numFmtId="0" fontId="11" fillId="0" borderId="24" xfId="0" applyFont="1" applyBorder="1" applyAlignment="1" applyProtection="1">
      <alignment vertical="center" wrapText="1"/>
      <protection locked="0"/>
    </xf>
    <xf numFmtId="0" fontId="11" fillId="0" borderId="28" xfId="0" applyFont="1" applyBorder="1" applyAlignment="1" applyProtection="1">
      <alignment vertical="center" wrapText="1"/>
      <protection locked="0"/>
    </xf>
    <xf numFmtId="10" fontId="11" fillId="0" borderId="28" xfId="2" applyNumberFormat="1" applyFont="1" applyFill="1" applyBorder="1" applyAlignment="1" applyProtection="1">
      <alignment horizontal="center" vertical="center" wrapText="1" readingOrder="1"/>
      <protection locked="0"/>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21" fillId="0" borderId="35" xfId="0" applyFont="1" applyBorder="1" applyAlignment="1" applyProtection="1">
      <alignment horizontal="left" vertical="center" wrapText="1"/>
      <protection locked="0"/>
    </xf>
    <xf numFmtId="0" fontId="21" fillId="0" borderId="36" xfId="0" applyFont="1" applyBorder="1" applyAlignment="1" applyProtection="1">
      <alignment horizontal="left" vertical="center" wrapText="1"/>
      <protection locked="0"/>
    </xf>
    <xf numFmtId="0" fontId="21" fillId="0" borderId="37" xfId="0" applyFont="1" applyBorder="1" applyAlignment="1" applyProtection="1">
      <alignment horizontal="left" vertical="center" wrapText="1"/>
      <protection locked="0"/>
    </xf>
    <xf numFmtId="0" fontId="11" fillId="0" borderId="0" xfId="0" applyFont="1" applyAlignment="1">
      <alignment horizontal="left" vertical="center" wrapText="1"/>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14" fillId="8" borderId="28" xfId="0" applyFont="1" applyFill="1" applyBorder="1" applyAlignment="1">
      <alignment horizontal="center" vertical="center" wrapText="1" readingOrder="1"/>
    </xf>
    <xf numFmtId="0" fontId="11" fillId="6" borderId="28" xfId="0" applyFont="1" applyFill="1" applyBorder="1" applyAlignment="1">
      <alignment vertical="top" wrapText="1"/>
    </xf>
    <xf numFmtId="0" fontId="11" fillId="6" borderId="29" xfId="0" applyFont="1" applyFill="1" applyBorder="1" applyAlignment="1">
      <alignment vertical="top" wrapText="1"/>
    </xf>
    <xf numFmtId="0" fontId="21" fillId="0" borderId="0" xfId="0" applyFont="1" applyAlignment="1" applyProtection="1">
      <alignment horizontal="left" vertical="center" wrapText="1"/>
      <protection locked="0"/>
    </xf>
    <xf numFmtId="0" fontId="21" fillId="0" borderId="18" xfId="0" applyFont="1" applyBorder="1" applyAlignment="1" applyProtection="1">
      <alignment horizontal="left" vertical="center" wrapText="1"/>
      <protection locked="0"/>
    </xf>
    <xf numFmtId="0" fontId="25" fillId="0" borderId="0" xfId="0" applyFont="1" applyAlignment="1" applyProtection="1">
      <alignment horizontal="left" vertical="center" wrapText="1"/>
      <protection locked="0"/>
    </xf>
    <xf numFmtId="0" fontId="25" fillId="0" borderId="18" xfId="0" applyFont="1" applyBorder="1" applyAlignment="1" applyProtection="1">
      <alignment horizontal="left" vertical="center" wrapText="1"/>
      <protection locked="0"/>
    </xf>
    <xf numFmtId="0" fontId="21" fillId="9" borderId="0" xfId="0" applyFont="1" applyFill="1" applyAlignment="1" applyProtection="1">
      <alignment horizontal="left" vertical="center" wrapText="1"/>
      <protection locked="0"/>
    </xf>
    <xf numFmtId="0" fontId="21" fillId="9" borderId="18" xfId="0" applyFont="1" applyFill="1" applyBorder="1" applyAlignment="1" applyProtection="1">
      <alignment horizontal="left" vertical="center" wrapText="1"/>
      <protection locked="0"/>
    </xf>
    <xf numFmtId="39" fontId="11" fillId="9" borderId="27" xfId="1" applyNumberFormat="1" applyFont="1" applyFill="1" applyBorder="1" applyAlignment="1" applyProtection="1">
      <alignment horizontal="center" vertical="center" wrapText="1" readingOrder="1"/>
      <protection locked="0"/>
    </xf>
    <xf numFmtId="39" fontId="11" fillId="9" borderId="28" xfId="1" applyNumberFormat="1" applyFont="1" applyFill="1" applyBorder="1" applyAlignment="1" applyProtection="1">
      <alignment horizontal="center" vertical="center" wrapText="1" readingOrder="1"/>
      <protection locked="0"/>
    </xf>
    <xf numFmtId="39" fontId="11" fillId="9" borderId="25" xfId="1" applyNumberFormat="1" applyFont="1" applyFill="1" applyBorder="1" applyAlignment="1" applyProtection="1">
      <alignment horizontal="center" vertical="center" wrapText="1" readingOrder="1"/>
      <protection locked="0"/>
    </xf>
    <xf numFmtId="39" fontId="11" fillId="9" borderId="38" xfId="1" applyNumberFormat="1" applyFont="1" applyFill="1" applyBorder="1" applyAlignment="1" applyProtection="1">
      <alignment horizontal="center" vertical="center" wrapText="1" readingOrder="1"/>
      <protection locked="0"/>
    </xf>
    <xf numFmtId="39" fontId="11" fillId="9" borderId="24" xfId="1" applyNumberFormat="1" applyFont="1" applyFill="1" applyBorder="1" applyAlignment="1" applyProtection="1">
      <alignment horizontal="center" vertical="center" wrapText="1" readingOrder="1"/>
      <protection locked="0"/>
    </xf>
    <xf numFmtId="10" fontId="11" fillId="9" borderId="28" xfId="2" applyNumberFormat="1" applyFont="1" applyFill="1" applyBorder="1" applyAlignment="1" applyProtection="1">
      <alignment horizontal="center" vertical="center" wrapText="1" readingOrder="1"/>
    </xf>
    <xf numFmtId="10" fontId="11" fillId="9" borderId="29" xfId="2" applyNumberFormat="1" applyFont="1" applyFill="1" applyBorder="1" applyAlignment="1" applyProtection="1">
      <alignment horizontal="center" vertical="center" wrapText="1" readingOrder="1"/>
    </xf>
    <xf numFmtId="0" fontId="13" fillId="6" borderId="23" xfId="0" applyFont="1" applyFill="1" applyBorder="1" applyAlignment="1">
      <alignment horizontal="center" vertical="center" wrapText="1" readingOrder="1"/>
    </xf>
    <xf numFmtId="0" fontId="13" fillId="6" borderId="24" xfId="0" applyFont="1" applyFill="1" applyBorder="1" applyAlignment="1">
      <alignment horizontal="center" vertical="center" wrapText="1" readingOrder="1"/>
    </xf>
    <xf numFmtId="0" fontId="13" fillId="6" borderId="25" xfId="0" applyFont="1" applyFill="1" applyBorder="1" applyAlignment="1">
      <alignment horizontal="center" vertical="center" wrapText="1" readingOrder="1"/>
    </xf>
    <xf numFmtId="0" fontId="13" fillId="6" borderId="38" xfId="0" applyFont="1" applyFill="1" applyBorder="1" applyAlignment="1">
      <alignment horizontal="center" vertical="center" wrapText="1" readingOrder="1"/>
    </xf>
    <xf numFmtId="0" fontId="13" fillId="6" borderId="26" xfId="0" applyFont="1" applyFill="1" applyBorder="1" applyAlignment="1">
      <alignment horizontal="center" vertical="center" wrapText="1" readingOrder="1"/>
    </xf>
    <xf numFmtId="0" fontId="10" fillId="0" borderId="22" xfId="0" applyFont="1" applyBorder="1" applyAlignment="1">
      <alignment horizontal="center" vertical="center" wrapText="1"/>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49" fontId="20" fillId="0" borderId="19" xfId="0" quotePrefix="1" applyNumberFormat="1" applyFont="1" applyBorder="1" applyAlignment="1" applyProtection="1">
      <alignment horizontal="left" vertical="center" wrapText="1"/>
      <protection locked="0"/>
    </xf>
    <xf numFmtId="49" fontId="20" fillId="0" borderId="20" xfId="0" quotePrefix="1" applyNumberFormat="1" applyFont="1" applyBorder="1" applyAlignment="1" applyProtection="1">
      <alignment horizontal="left" vertical="center" wrapText="1"/>
      <protection locked="0"/>
    </xf>
    <xf numFmtId="49" fontId="20" fillId="0" borderId="21" xfId="0" quotePrefix="1" applyNumberFormat="1" applyFont="1" applyBorder="1" applyAlignment="1" applyProtection="1">
      <alignment horizontal="left" vertical="center" wrapText="1"/>
      <protection locked="0"/>
    </xf>
    <xf numFmtId="0" fontId="21" fillId="0" borderId="0" xfId="0" applyFont="1" applyAlignment="1" applyProtection="1">
      <alignment horizontal="left" vertical="center"/>
      <protection locked="0"/>
    </xf>
    <xf numFmtId="0" fontId="21" fillId="0" borderId="18" xfId="0" applyFont="1" applyBorder="1" applyAlignment="1" applyProtection="1">
      <alignment horizontal="left" vertical="center"/>
      <protection locked="0"/>
    </xf>
    <xf numFmtId="0" fontId="21" fillId="0" borderId="0" xfId="0" applyFont="1" applyAlignment="1" applyProtection="1">
      <alignment horizontal="justify" vertical="center" wrapText="1"/>
      <protection locked="0"/>
    </xf>
    <xf numFmtId="0" fontId="21" fillId="0" borderId="0" xfId="0" applyFont="1" applyAlignment="1" applyProtection="1">
      <alignment horizontal="justify" vertical="center"/>
      <protection locked="0"/>
    </xf>
    <xf numFmtId="0" fontId="21" fillId="0" borderId="18" xfId="0" applyFont="1" applyBorder="1" applyAlignment="1" applyProtection="1">
      <alignment horizontal="justify" vertical="center"/>
      <protection locked="0"/>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26" fillId="9" borderId="0" xfId="0" applyFont="1" applyFill="1" applyAlignment="1" applyProtection="1">
      <alignment horizontal="left" vertical="center" wrapText="1"/>
      <protection locked="0"/>
    </xf>
    <xf numFmtId="0" fontId="26" fillId="9" borderId="18" xfId="0" applyFont="1" applyFill="1" applyBorder="1" applyAlignment="1" applyProtection="1">
      <alignment horizontal="left" vertical="center" wrapText="1"/>
      <protection locked="0"/>
    </xf>
    <xf numFmtId="10" fontId="11" fillId="7" borderId="28" xfId="2" applyNumberFormat="1" applyFont="1" applyFill="1" applyBorder="1" applyAlignment="1" applyProtection="1">
      <alignment horizontal="center" vertical="center" wrapText="1" readingOrder="1"/>
    </xf>
    <xf numFmtId="10" fontId="11" fillId="7" borderId="29" xfId="2" applyNumberFormat="1" applyFont="1" applyFill="1" applyBorder="1" applyAlignment="1" applyProtection="1">
      <alignment horizontal="center" vertical="center" wrapText="1" readingOrder="1"/>
    </xf>
    <xf numFmtId="0" fontId="0" fillId="0" borderId="22" xfId="0" applyBorder="1" applyAlignment="1">
      <alignment horizontal="center" vertical="center" wrapText="1"/>
    </xf>
    <xf numFmtId="0" fontId="21" fillId="0" borderId="0" xfId="0" applyFont="1" applyAlignment="1" applyProtection="1">
      <alignment vertical="center" wrapText="1"/>
      <protection locked="0"/>
    </xf>
    <xf numFmtId="0" fontId="21" fillId="0" borderId="0" xfId="0" applyFont="1" applyAlignment="1" applyProtection="1">
      <alignment vertical="center"/>
      <protection locked="0"/>
    </xf>
    <xf numFmtId="0" fontId="21" fillId="0" borderId="18" xfId="0" applyFont="1" applyBorder="1" applyAlignment="1" applyProtection="1">
      <alignment vertical="center"/>
      <protection locked="0"/>
    </xf>
    <xf numFmtId="0" fontId="21" fillId="0" borderId="0" xfId="0" applyFont="1" applyAlignment="1" applyProtection="1">
      <alignment horizontal="left" vertical="center" wrapText="1" shrinkToFit="1"/>
      <protection locked="0"/>
    </xf>
    <xf numFmtId="0" fontId="21" fillId="0" borderId="18" xfId="0" applyFont="1" applyBorder="1" applyAlignment="1" applyProtection="1">
      <alignment horizontal="left" vertical="center" wrapText="1" shrinkToFit="1"/>
      <protection locked="0"/>
    </xf>
    <xf numFmtId="0" fontId="21" fillId="9" borderId="0" xfId="0" applyFont="1" applyFill="1" applyAlignment="1" applyProtection="1">
      <alignment horizontal="left" vertical="center" wrapText="1" shrinkToFit="1"/>
      <protection locked="0"/>
    </xf>
    <xf numFmtId="0" fontId="21" fillId="9" borderId="18" xfId="0" applyFont="1" applyFill="1" applyBorder="1" applyAlignment="1" applyProtection="1">
      <alignment horizontal="left" vertical="center" wrapText="1" shrinkToFit="1"/>
      <protection locked="0"/>
    </xf>
    <xf numFmtId="0" fontId="25" fillId="9" borderId="0" xfId="0" applyFont="1" applyFill="1" applyAlignment="1" applyProtection="1">
      <alignment horizontal="left" vertical="center" wrapText="1"/>
      <protection locked="0"/>
    </xf>
    <xf numFmtId="0" fontId="25" fillId="9" borderId="18" xfId="0" applyFont="1" applyFill="1" applyBorder="1" applyAlignment="1" applyProtection="1">
      <alignment horizontal="left" vertical="center" wrapText="1"/>
      <protection locked="0"/>
    </xf>
    <xf numFmtId="0" fontId="18" fillId="0" borderId="0" xfId="0" applyFont="1" applyAlignment="1">
      <alignment horizontal="left" vertical="center" wrapText="1"/>
    </xf>
    <xf numFmtId="0" fontId="2" fillId="0" borderId="0" xfId="0" applyFont="1" applyAlignment="1" applyProtection="1">
      <alignment horizontal="left" vertical="center" wrapText="1"/>
      <protection locked="0"/>
    </xf>
    <xf numFmtId="0" fontId="2" fillId="0" borderId="18" xfId="0" applyFont="1" applyBorder="1" applyAlignment="1" applyProtection="1">
      <alignment horizontal="left" vertical="center" wrapText="1"/>
      <protection locked="0"/>
    </xf>
    <xf numFmtId="0" fontId="2" fillId="5" borderId="17" xfId="0" applyFont="1" applyFill="1" applyBorder="1" applyAlignment="1">
      <alignment horizontal="left" vertical="center"/>
    </xf>
    <xf numFmtId="0" fontId="2" fillId="5" borderId="0" xfId="0" applyFont="1" applyFill="1" applyAlignment="1">
      <alignment horizontal="left" vertical="center"/>
    </xf>
    <xf numFmtId="0" fontId="2" fillId="5" borderId="18" xfId="0" applyFont="1" applyFill="1" applyBorder="1" applyAlignment="1">
      <alignment horizontal="left" vertical="center"/>
    </xf>
    <xf numFmtId="0" fontId="28" fillId="0" borderId="0" xfId="0" applyFont="1" applyAlignment="1" applyProtection="1">
      <alignment horizontal="left" vertical="center" wrapText="1"/>
      <protection locked="0"/>
    </xf>
    <xf numFmtId="0" fontId="28" fillId="0" borderId="18" xfId="0" applyFont="1" applyBorder="1" applyAlignment="1" applyProtection="1">
      <alignment horizontal="left" vertical="center" wrapText="1"/>
      <protection locked="0"/>
    </xf>
    <xf numFmtId="0" fontId="10" fillId="0" borderId="22" xfId="0" applyFont="1" applyBorder="1" applyAlignment="1">
      <alignment horizontal="justify" vertical="center" wrapText="1"/>
    </xf>
  </cellXfs>
  <cellStyles count="3">
    <cellStyle name="Millares" xfId="1" builtinId="3"/>
    <cellStyle name="Normal" xfId="0" builtinId="0"/>
    <cellStyle name="Porcentaje" xfId="2" builtinId="5"/>
  </cellStyles>
  <dxfs count="105">
    <dxf>
      <font>
        <b val="0"/>
        <i val="0"/>
        <strike val="0"/>
        <condense val="0"/>
        <extend val="0"/>
        <outline val="0"/>
        <shadow val="0"/>
        <u val="none"/>
        <vertAlign val="baseline"/>
        <sz val="9"/>
        <color auto="1"/>
        <name val="Calibri"/>
        <scheme val="none"/>
      </font>
      <numFmt numFmtId="168" formatCode="[$-10409]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rgb="FFA6A6A6"/>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solid">
          <fgColor indexed="64"/>
          <bgColor theme="0"/>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auto="1"/>
        </patternFill>
      </fill>
      <alignment horizontal="center" vertical="center" textRotation="0" wrapText="1" indent="0" justifyLastLine="0" shrinkToFit="0" readingOrder="0"/>
      <border diagonalUp="0" diagonalDown="0" outline="0">
        <left style="thin">
          <color theme="0" tint="-0.34998626667073579"/>
        </left>
        <right style="thin">
          <color rgb="FFA6A6A6"/>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7"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auto="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solid">
          <fgColor indexed="64"/>
          <bgColor theme="0"/>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8"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11"/>
        <color auto="1"/>
        <name val="Calibri"/>
        <family val="2"/>
        <scheme val="none"/>
      </font>
      <numFmt numFmtId="168" formatCode="[$-10409]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1"/>
        <color auto="1"/>
        <name val="Calibri"/>
        <family val="2"/>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1"/>
        <color auto="1"/>
        <name val="Calibri"/>
        <family val="2"/>
        <scheme val="none"/>
      </font>
      <numFmt numFmtId="167" formatCode="[$-10409]#,##0.00;\-#,##0.00"/>
      <fill>
        <patternFill patternType="solid">
          <fgColor indexed="64"/>
          <bgColor theme="0"/>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1"/>
        <color auto="1"/>
        <name val="Calibri"/>
        <family val="2"/>
        <scheme val="none"/>
      </font>
      <numFmt numFmtId="166"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1"/>
        <color auto="1"/>
        <name val="Calibri"/>
        <family val="2"/>
        <scheme val="none"/>
      </font>
      <numFmt numFmtId="167"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1"/>
        <color auto="1"/>
        <name val="Calibri"/>
        <family val="2"/>
        <scheme val="none"/>
      </font>
      <numFmt numFmtId="167"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1"/>
        <color auto="1"/>
        <name val="Calibri"/>
        <family val="2"/>
        <scheme val="none"/>
      </font>
      <numFmt numFmtId="167" formatCode="[$-10409]#,##0.00;\-#,##0.00"/>
      <fill>
        <patternFill patternType="solid">
          <fgColor indexed="64"/>
          <bgColor theme="0"/>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1"/>
        <color auto="1"/>
        <name val="Calibri"/>
        <family val="2"/>
        <scheme val="none"/>
      </font>
      <numFmt numFmtId="166"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1"/>
        <color auto="1"/>
        <name val="Calibri"/>
        <family val="2"/>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1"/>
        <color auto="1"/>
        <name val="Calibri"/>
        <family val="2"/>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11"/>
        <color auto="1"/>
        <name val="Calibri"/>
        <family val="2"/>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1"/>
        <color rgb="FF000000"/>
        <name val="Calibri"/>
        <family val="2"/>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11"/>
        <color auto="1"/>
        <name val="Calibri"/>
        <family val="2"/>
        <scheme val="none"/>
      </font>
      <numFmt numFmtId="168" formatCode="[$-10409]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1"/>
        <color auto="1"/>
        <name val="Calibri"/>
        <family val="2"/>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1"/>
        <color auto="1"/>
        <name val="Calibri"/>
        <family val="2"/>
        <scheme val="none"/>
      </font>
      <numFmt numFmtId="166" formatCode="[$-10409]#,##0;\-#,##0"/>
      <fill>
        <patternFill patternType="solid">
          <fgColor indexed="64"/>
          <bgColor theme="0"/>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1"/>
        <color auto="1"/>
        <name val="Calibri"/>
        <family val="2"/>
        <scheme val="none"/>
      </font>
      <numFmt numFmtId="166" formatCode="[$-10409]#,##0;\-#,##0"/>
      <fill>
        <patternFill patternType="solid">
          <fgColor indexed="64"/>
          <bgColor theme="0"/>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1"/>
        <color auto="1"/>
        <name val="Calibri"/>
        <family val="2"/>
        <scheme val="none"/>
      </font>
      <numFmt numFmtId="167" formatCode="[$-10409]#,##0.00;\-#,##0.00"/>
      <fill>
        <patternFill patternType="solid">
          <fgColor indexed="64"/>
          <bgColor theme="0"/>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1"/>
        <color auto="1"/>
        <name val="Calibri"/>
        <family val="2"/>
        <scheme val="none"/>
      </font>
      <numFmt numFmtId="167" formatCode="[$-10409]#,##0.00;\-#,##0.00"/>
      <fill>
        <patternFill patternType="solid">
          <fgColor indexed="64"/>
          <bgColor theme="0"/>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1"/>
        <color auto="1"/>
        <name val="Calibri"/>
        <family val="2"/>
        <scheme val="none"/>
      </font>
      <numFmt numFmtId="167" formatCode="[$-10409]#,##0.00;\-#,##0.00"/>
      <fill>
        <patternFill patternType="solid">
          <fgColor indexed="64"/>
          <bgColor theme="0"/>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1"/>
        <color auto="1"/>
        <name val="Calibri"/>
        <family val="2"/>
        <scheme val="none"/>
      </font>
      <numFmt numFmtId="166"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1"/>
        <color auto="1"/>
        <name val="Calibri"/>
        <family val="2"/>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1"/>
        <color auto="1"/>
        <name val="Calibri"/>
        <family val="2"/>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11"/>
        <color auto="1"/>
        <name val="Calibri"/>
        <family val="2"/>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11"/>
        <color auto="1"/>
        <name val="Calibri"/>
        <family val="2"/>
        <scheme val="none"/>
      </font>
      <numFmt numFmtId="168" formatCode="[$-10409]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1"/>
        <color auto="1"/>
        <name val="Calibri"/>
        <family val="2"/>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1"/>
        <color auto="1"/>
        <name val="Calibri"/>
        <family val="2"/>
        <scheme val="none"/>
      </font>
      <numFmt numFmtId="167" formatCode="[$-10409]#,##0.00;\-#,##0.00"/>
      <fill>
        <patternFill patternType="solid">
          <fgColor indexed="64"/>
          <bgColor theme="0"/>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1"/>
        <color auto="1"/>
        <name val="Calibri"/>
        <family val="2"/>
        <scheme val="none"/>
      </font>
      <numFmt numFmtId="166" formatCode="[$-10409]#,##0;\-#,##0"/>
      <fill>
        <patternFill patternType="solid">
          <fgColor indexed="64"/>
          <bgColor theme="0"/>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1"/>
        <color auto="1"/>
        <name val="Calibri"/>
        <family val="2"/>
        <scheme val="none"/>
      </font>
      <numFmt numFmtId="167"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1"/>
        <color auto="1"/>
        <name val="Calibri"/>
        <family val="2"/>
        <scheme val="none"/>
      </font>
      <numFmt numFmtId="167" formatCode="[$-10409]#,##0.00;\-#,##0.00"/>
      <fill>
        <patternFill patternType="none">
          <fgColor indexed="64"/>
          <bgColor auto="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1"/>
        <color auto="1"/>
        <name val="Calibri"/>
        <family val="2"/>
        <scheme val="none"/>
      </font>
      <numFmt numFmtId="167" formatCode="[$-10409]#,##0.00;\-#,##0.00"/>
      <fill>
        <patternFill patternType="solid">
          <fgColor indexed="64"/>
          <bgColor theme="0"/>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1"/>
        <color auto="1"/>
        <name val="Calibri"/>
        <family val="2"/>
        <scheme val="none"/>
      </font>
      <numFmt numFmtId="166" formatCode="[$-10409]#,##0;\-#,##0"/>
      <fill>
        <patternFill patternType="none">
          <fgColor indexed="64"/>
          <bgColor theme="0"/>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1"/>
        <color auto="1"/>
        <name val="Calibri"/>
        <family val="2"/>
        <scheme val="none"/>
      </font>
      <numFmt numFmtId="0" formatCode="General"/>
      <fill>
        <patternFill patternType="none">
          <fgColor indexed="64"/>
          <bgColor theme="0"/>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1"/>
        <color auto="1"/>
        <name val="Calibri"/>
        <family val="2"/>
        <scheme val="none"/>
      </font>
      <numFmt numFmtId="0" formatCode="General"/>
      <fill>
        <patternFill patternType="none">
          <fgColor indexed="64"/>
          <bgColor theme="0"/>
        </patternFill>
      </fill>
      <alignment horizontal="general"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11"/>
        <color auto="1"/>
        <name val="Calibri"/>
        <family val="2"/>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11"/>
        <color auto="1"/>
        <name val="Calibri"/>
        <family val="2"/>
        <scheme val="none"/>
      </font>
      <numFmt numFmtId="168" formatCode="[$-10409]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1"/>
        <color auto="1"/>
        <name val="Calibri"/>
        <family val="2"/>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1"/>
        <color auto="1"/>
        <name val="Calibri"/>
        <family val="2"/>
        <scheme val="none"/>
      </font>
      <numFmt numFmtId="167" formatCode="[$-10409]#,##0.00;\-#,##0.00"/>
      <fill>
        <patternFill patternType="solid">
          <fgColor indexed="64"/>
          <bgColor theme="0"/>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1"/>
        <color auto="1"/>
        <name val="Calibri"/>
        <family val="2"/>
        <scheme val="none"/>
      </font>
      <numFmt numFmtId="166" formatCode="[$-10409]#,##0;\-#,##0"/>
      <fill>
        <patternFill patternType="none">
          <fgColor indexed="64"/>
          <bgColor auto="1"/>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1"/>
        <color auto="1"/>
        <name val="Calibri"/>
        <family val="2"/>
        <scheme val="none"/>
      </font>
      <numFmt numFmtId="167" formatCode="[$-10409]#,##0.00;\-#,##0.00"/>
      <fill>
        <patternFill patternType="solid">
          <fgColor indexed="64"/>
          <bgColor theme="0"/>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1"/>
        <color auto="1"/>
        <name val="Calibri"/>
        <family val="2"/>
        <scheme val="none"/>
      </font>
      <numFmt numFmtId="167" formatCode="[$-10409]#,##0.00;\-#,##0.00"/>
      <fill>
        <patternFill patternType="none">
          <fgColor indexed="64"/>
          <bgColor auto="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1"/>
        <color auto="1"/>
        <name val="Calibri"/>
        <family val="2"/>
        <scheme val="none"/>
      </font>
      <numFmt numFmtId="167" formatCode="[$-10409]#,##0.00;\-#,##0.00"/>
      <fill>
        <patternFill patternType="solid">
          <fgColor indexed="64"/>
          <bgColor theme="0"/>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1"/>
        <color auto="1"/>
        <name val="Calibri"/>
        <family val="2"/>
        <scheme val="none"/>
      </font>
      <numFmt numFmtId="166"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1"/>
        <color auto="1"/>
        <name val="Calibri"/>
        <family val="2"/>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1"/>
        <color auto="1"/>
        <name val="Calibri"/>
        <family val="2"/>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11"/>
        <color auto="1"/>
        <name val="Calibri"/>
        <family val="2"/>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1"/>
        <color rgb="FF000000"/>
        <name val="Calibri"/>
        <family val="2"/>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11"/>
        <color auto="1"/>
        <name val="Calibri"/>
        <scheme val="none"/>
      </font>
      <numFmt numFmtId="168" formatCode="[$-10409]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1"/>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1"/>
        <color auto="1"/>
        <name val="Calibri"/>
        <scheme val="none"/>
      </font>
      <numFmt numFmtId="167" formatCode="[$-10409]#,##0.00;\-#,##0.00"/>
      <fill>
        <patternFill patternType="solid">
          <fgColor indexed="64"/>
          <bgColor theme="0"/>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1"/>
        <color auto="1"/>
        <name val="Calibri"/>
        <scheme val="none"/>
      </font>
      <numFmt numFmtId="166" formatCode="[$-10409]#,##0;\-#,##0"/>
      <fill>
        <patternFill patternType="solid">
          <fgColor indexed="64"/>
          <bgColor theme="0"/>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1"/>
        <color auto="1"/>
        <name val="Calibri"/>
        <scheme val="none"/>
      </font>
      <numFmt numFmtId="167" formatCode="[$-10409]#,##0.00;\-#,##0.00"/>
      <fill>
        <patternFill>
          <fgColor indexed="64"/>
          <bgColor theme="0"/>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1"/>
        <color auto="1"/>
        <name val="Calibri"/>
        <scheme val="none"/>
      </font>
      <numFmt numFmtId="167" formatCode="[$-10409]#,##0.00;\-#,##0.00"/>
      <fill>
        <patternFill patternType="solid">
          <fgColor indexed="64"/>
          <bgColor theme="0"/>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1"/>
        <color auto="1"/>
        <name val="Calibri"/>
        <scheme val="none"/>
      </font>
      <numFmt numFmtId="167" formatCode="[$-10409]#,##0.00;\-#,##0.00"/>
      <fill>
        <patternFill patternType="solid">
          <fgColor indexed="64"/>
          <bgColor theme="0"/>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1"/>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1"/>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1"/>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11"/>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82052</xdr:colOff>
      <xdr:row>0</xdr:row>
      <xdr:rowOff>56697</xdr:rowOff>
    </xdr:from>
    <xdr:ext cx="1216296" cy="718948"/>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82052" y="56697"/>
          <a:ext cx="1216296" cy="718948"/>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99061</xdr:colOff>
      <xdr:row>0</xdr:row>
      <xdr:rowOff>22088</xdr:rowOff>
    </xdr:from>
    <xdr:ext cx="1248243" cy="737832"/>
    <xdr:pic>
      <xdr:nvPicPr>
        <xdr:cNvPr id="2" name="Imagen 1">
          <a:extLst>
            <a:ext uri="{FF2B5EF4-FFF2-40B4-BE49-F238E27FC236}">
              <a16:creationId xmlns:a16="http://schemas.microsoft.com/office/drawing/2014/main" id="{1F3DE053-DBE4-4B69-B7C7-965841DED180}"/>
            </a:ext>
          </a:extLst>
        </xdr:cNvPr>
        <xdr:cNvPicPr>
          <a:picLocks noChangeAspect="1"/>
        </xdr:cNvPicPr>
      </xdr:nvPicPr>
      <xdr:blipFill>
        <a:blip xmlns:r="http://schemas.openxmlformats.org/officeDocument/2006/relationships" r:embed="rId1"/>
        <a:stretch>
          <a:fillRect/>
        </a:stretch>
      </xdr:blipFill>
      <xdr:spPr>
        <a:xfrm>
          <a:off x="99061" y="22088"/>
          <a:ext cx="1248243" cy="737832"/>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rio"/>
      <sheetName val="Historial de Cambios"/>
      <sheetName val="Validacion datos"/>
    </sheetNames>
    <sheetDataSet>
      <sheetData sheetId="0" refreshError="1"/>
      <sheetData sheetId="1" refreshError="1"/>
      <sheetData sheetId="2" refreshError="1">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a14" displayName="Tabla14" ref="A28:J29" totalsRowShown="0" headerRowDxfId="104" dataDxfId="102" headerRowBorderDxfId="103" tableBorderDxfId="101" totalsRowBorderDxfId="100">
  <tableColumns count="10">
    <tableColumn id="1" xr3:uid="{00000000-0010-0000-0200-000001000000}" name="Producto" dataDxfId="99"/>
    <tableColumn id="2" xr3:uid="{00000000-0010-0000-0200-000002000000}" name="Indicador" dataDxfId="98"/>
    <tableColumn id="3" xr3:uid="{00000000-0010-0000-0200-000003000000}" name="Física_x000a_(A)" dataDxfId="97"/>
    <tableColumn id="4" xr3:uid="{00000000-0010-0000-0200-000004000000}" name="Financiera_x000a_(B)" dataDxfId="96"/>
    <tableColumn id="9" xr3:uid="{00000000-0010-0000-0200-000009000000}" name="Física_x000a_(C)" dataDxfId="95"/>
    <tableColumn id="10" xr3:uid="{00000000-0010-0000-0200-00000A000000}" name="Financiera_x000a_(D)" dataDxfId="94"/>
    <tableColumn id="5" xr3:uid="{00000000-0010-0000-0200-000005000000}" name="Física _x000a_(E)" dataDxfId="93"/>
    <tableColumn id="6" xr3:uid="{00000000-0010-0000-0200-000006000000}" name="Financiera _x000a_ (F)" dataDxfId="92"/>
    <tableColumn id="7" xr3:uid="{00000000-0010-0000-0200-000007000000}" name="Física _x000a_(%)_x000a_ G=E/C" dataDxfId="91" dataCellStyle="Porcentaje">
      <calculatedColumnFormula>+Tabla14[[#This Row],[Física 
(E)]]/Tabla14[[#This Row],[Física
(C)]]</calculatedColumnFormula>
    </tableColumn>
    <tableColumn id="8" xr3:uid="{00000000-0010-0000-0200-000008000000}" name="Financiero _x000a_(%) _x000a_H=F/D" dataDxfId="90">
      <calculatedColumnFormula>+Tabla14[[#This Row],[Financiera 
 (F)]]/Tabla14[[#This Row],[Financiera
(D)]]</calculatedColumnFormula>
    </tableColumn>
  </tableColumns>
  <tableStyleInfo name="Estilo de tabla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Tabla15" displayName="Tabla15" ref="A28:J29" totalsRowShown="0" headerRowDxfId="89" dataDxfId="87" headerRowBorderDxfId="88" tableBorderDxfId="86" totalsRowBorderDxfId="85">
  <tableColumns count="10">
    <tableColumn id="1" xr3:uid="{00000000-0010-0000-0400-000001000000}" name="Producto" dataDxfId="84"/>
    <tableColumn id="2" xr3:uid="{00000000-0010-0000-0400-000002000000}" name="Indicador" dataDxfId="83"/>
    <tableColumn id="3" xr3:uid="{00000000-0010-0000-0400-000003000000}" name="Física_x000a_(A)" dataDxfId="82"/>
    <tableColumn id="4" xr3:uid="{00000000-0010-0000-0400-000004000000}" name="Financiera_x000a_(B)" dataDxfId="81"/>
    <tableColumn id="9" xr3:uid="{00000000-0010-0000-0400-000009000000}" name="Física_x000a_(C)" dataDxfId="80"/>
    <tableColumn id="10" xr3:uid="{00000000-0010-0000-0400-00000A000000}" name="Financiera_x000a_(D)" dataDxfId="79"/>
    <tableColumn id="5" xr3:uid="{00000000-0010-0000-0400-000005000000}" name="Física _x000a_(E)" dataDxfId="78"/>
    <tableColumn id="6" xr3:uid="{00000000-0010-0000-0400-000006000000}" name="Financiera _x000a_ (F)" dataDxfId="77"/>
    <tableColumn id="7" xr3:uid="{00000000-0010-0000-0400-000007000000}" name="Física _x000a_(%)_x000a_ G=E/C" dataDxfId="76" dataCellStyle="Porcentaje">
      <calculatedColumnFormula>+Tabla15[[#This Row],[Física 
(E)]]/Tabla15[[#This Row],[Física
(C)]]</calculatedColumnFormula>
    </tableColumn>
    <tableColumn id="8" xr3:uid="{00000000-0010-0000-0400-000008000000}" name="Financiero _x000a_(%) _x000a_H=F/D" dataDxfId="75">
      <calculatedColumnFormula>+Tabla15[[#This Row],[Financiera 
 (F)]]/Tabla15[[#This Row],[Financiera
(D)]]</calculatedColumnFormula>
    </tableColumn>
  </tableColumns>
  <tableStyleInfo name="Estilo de tabla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DBB691E-1B69-4452-88A2-80D0512E36C4}" name="Tabla159" displayName="Tabla159" ref="A28:J29" totalsRowShown="0" headerRowDxfId="74" dataDxfId="72" headerRowBorderDxfId="73" tableBorderDxfId="71" totalsRowBorderDxfId="70">
  <tableColumns count="10">
    <tableColumn id="1" xr3:uid="{895AC5A4-AFC5-413F-B27C-F397911E26A6}" name="Producto" dataDxfId="69"/>
    <tableColumn id="2" xr3:uid="{674D6C58-5FCD-440E-B1EE-612FC4363965}" name="Indicador" dataDxfId="68"/>
    <tableColumn id="3" xr3:uid="{04C90A52-164B-4327-BBA1-6ACCF7F63DEC}" name="Física_x000a_(A)" dataDxfId="67"/>
    <tableColumn id="4" xr3:uid="{F70E1695-8CAB-4D68-82B6-E89C3A524AF4}" name="Financiera_x000a_(B)" dataDxfId="66"/>
    <tableColumn id="9" xr3:uid="{B7DF9F52-F886-427A-B2F7-A7864D0D577D}" name="Física_x000a_(C)" dataDxfId="65"/>
    <tableColumn id="10" xr3:uid="{F15954EB-9515-4607-99F7-1DE5B305CD08}" name="Financiera_x000a_(D)" dataDxfId="64"/>
    <tableColumn id="5" xr3:uid="{AF8E8B7A-F0F9-4F10-AD43-02BF9C70B6BF}" name="Física _x000a_(E)" dataDxfId="63"/>
    <tableColumn id="6" xr3:uid="{118E65A8-1A52-4A77-B840-B450F40DCEEA}" name="Financiera _x000a_ (F)" dataDxfId="62"/>
    <tableColumn id="7" xr3:uid="{A1DB49E1-B77E-47B5-9580-B4ADA4357331}" name="Física _x000a_(%)_x000a_ G=E/C" dataDxfId="61" dataCellStyle="Porcentaje">
      <calculatedColumnFormula>+Tabla159[[#This Row],[Física 
(E)]]/Tabla159[[#This Row],[Física
(C)]]</calculatedColumnFormula>
    </tableColumn>
    <tableColumn id="8" xr3:uid="{97AA9015-E37E-44E5-865B-9A896BD7EE58}" name="Financiero _x000a_(%) _x000a_H=F/D" dataDxfId="60">
      <calculatedColumnFormula>+Tabla159[[#This Row],[Financiera 
 (F)]]/Tabla159[[#This Row],[Financiera
(D)]]</calculatedColumnFormula>
    </tableColumn>
  </tableColumns>
  <tableStyleInfo name="Estilo de tabla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8:J29" totalsRowShown="0" headerRowDxfId="59" dataDxfId="57" headerRowBorderDxfId="58" tableBorderDxfId="56" totalsRowBorderDxfId="55">
  <tableColumns count="10">
    <tableColumn id="1" xr3:uid="{00000000-0010-0000-0000-000001000000}" name="Producto" dataDxfId="54"/>
    <tableColumn id="2" xr3:uid="{00000000-0010-0000-0000-000002000000}" name="Indicador" dataDxfId="53"/>
    <tableColumn id="3" xr3:uid="{00000000-0010-0000-0000-000003000000}" name="Física_x000a_(A)" dataDxfId="52"/>
    <tableColumn id="4" xr3:uid="{00000000-0010-0000-0000-000004000000}" name="Financiera_x000a_(B)" dataDxfId="51"/>
    <tableColumn id="9" xr3:uid="{00000000-0010-0000-0000-000009000000}" name="Física_x000a_(C)" dataDxfId="50"/>
    <tableColumn id="10" xr3:uid="{00000000-0010-0000-0000-00000A000000}" name="Financiera_x000a_(D)" dataDxfId="49"/>
    <tableColumn id="5" xr3:uid="{00000000-0010-0000-0000-000005000000}" name="Física _x000a_(E)" dataDxfId="48"/>
    <tableColumn id="6" xr3:uid="{00000000-0010-0000-0000-000006000000}" name="Financiera _x000a_ (F)" dataDxfId="47"/>
    <tableColumn id="7" xr3:uid="{00000000-0010-0000-0000-000007000000}" name="Física _x000a_(%)_x000a_ G=E/C" dataDxfId="46" dataCellStyle="Porcentaje">
      <calculatedColumnFormula>+Tabla1[[#This Row],[Física 
(E)]]/Tabla1[[#This Row],[Física
(C)]]</calculatedColumnFormula>
    </tableColumn>
    <tableColumn id="8" xr3:uid="{00000000-0010-0000-0000-000008000000}" name="Financiero _x000a_(%) _x000a_H=F/D" dataDxfId="45">
      <calculatedColumnFormula>+Tabla1[[#This Row],[Financiera 
 (F)]]/Tabla1[[#This Row],[Financiera
(D)]]</calculatedColumnFormula>
    </tableColumn>
  </tableColumns>
  <tableStyleInfo name="Estilo de tabla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5000000}" name="Tabla16" displayName="Tabla16" ref="A28:J29" totalsRowShown="0" headerRowDxfId="44" dataDxfId="42" headerRowBorderDxfId="43" tableBorderDxfId="41" totalsRowBorderDxfId="40">
  <tableColumns count="10">
    <tableColumn id="1" xr3:uid="{00000000-0010-0000-0500-000001000000}" name="Producto" dataDxfId="39"/>
    <tableColumn id="2" xr3:uid="{00000000-0010-0000-0500-000002000000}" name="Indicador" dataDxfId="38"/>
    <tableColumn id="3" xr3:uid="{00000000-0010-0000-0500-000003000000}" name="Física_x000a_(A)" dataDxfId="37"/>
    <tableColumn id="4" xr3:uid="{00000000-0010-0000-0500-000004000000}" name="Financiera_x000a_(B)" dataDxfId="36"/>
    <tableColumn id="9" xr3:uid="{00000000-0010-0000-0500-000009000000}" name="Física_x000a_(C)" dataDxfId="35"/>
    <tableColumn id="10" xr3:uid="{00000000-0010-0000-0500-00000A000000}" name="Financiera_x000a_(D)" dataDxfId="34"/>
    <tableColumn id="5" xr3:uid="{00000000-0010-0000-0500-000005000000}" name="Física _x000a_(E)" dataDxfId="33"/>
    <tableColumn id="6" xr3:uid="{00000000-0010-0000-0500-000006000000}" name="Financiera _x000a_ (F)" dataDxfId="32"/>
    <tableColumn id="7" xr3:uid="{00000000-0010-0000-0500-000007000000}" name="Física _x000a_(%)_x000a_ G=E/C" dataDxfId="31" dataCellStyle="Porcentaje">
      <calculatedColumnFormula>+Tabla16[[#This Row],[Física 
(E)]]/Tabla16[[#This Row],[Física
(C)]]</calculatedColumnFormula>
    </tableColumn>
    <tableColumn id="8" xr3:uid="{00000000-0010-0000-0500-000008000000}" name="Financiero _x000a_(%) _x000a_H=F/D" dataDxfId="30">
      <calculatedColumnFormula>+Tabla16[[#This Row],[Financiera 
 (F)]]/Tabla16[[#This Row],[Financiera
(D)]]</calculatedColumnFormula>
    </tableColumn>
  </tableColumns>
  <tableStyleInfo name="Estilo de tabla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6000000}" name="Tabla17" displayName="Tabla17" ref="A28:J30" totalsRowShown="0" headerRowDxfId="29" dataDxfId="27" headerRowBorderDxfId="28" tableBorderDxfId="26" totalsRowBorderDxfId="25">
  <tableColumns count="10">
    <tableColumn id="1" xr3:uid="{00000000-0010-0000-0600-000001000000}" name="Producto" dataDxfId="24"/>
    <tableColumn id="2" xr3:uid="{00000000-0010-0000-0600-000002000000}" name="Indicador" dataDxfId="23"/>
    <tableColumn id="3" xr3:uid="{00000000-0010-0000-0600-000003000000}" name="Física_x000a_(A)" dataDxfId="22"/>
    <tableColumn id="4" xr3:uid="{00000000-0010-0000-0600-000004000000}" name="Financiera_x000a_(B)" dataDxfId="21">
      <calculatedColumnFormula>+C25</calculatedColumnFormula>
    </tableColumn>
    <tableColumn id="9" xr3:uid="{00000000-0010-0000-0600-000009000000}" name="Física_x000a_(C)" dataDxfId="20"/>
    <tableColumn id="10" xr3:uid="{00000000-0010-0000-0600-00000A000000}" name="Financiera_x000a_(D)" dataDxfId="19">
      <calculatedColumnFormula>Tabla17[[#This Row],[Financiera
(B)]]/4</calculatedColumnFormula>
    </tableColumn>
    <tableColumn id="5" xr3:uid="{00000000-0010-0000-0600-000005000000}" name="Física _x000a_(E)" dataDxfId="18"/>
    <tableColumn id="6" xr3:uid="{00000000-0010-0000-0600-000006000000}" name="Financiera _x000a_ (F)" dataDxfId="17">
      <calculatedColumnFormula>Tabla17[[#This Row],[Financiera
(D)]]</calculatedColumnFormula>
    </tableColumn>
    <tableColumn id="7" xr3:uid="{00000000-0010-0000-0600-000007000000}" name="Física _x000a_(%)_x000a_ G=E/C" dataDxfId="16" dataCellStyle="Porcentaje">
      <calculatedColumnFormula>+Tabla17[[#This Row],[Física 
(E)]]/Tabla17[[#This Row],[Física
(C)]]</calculatedColumnFormula>
    </tableColumn>
    <tableColumn id="8" xr3:uid="{00000000-0010-0000-0600-000008000000}" name="Financiero _x000a_(%) _x000a_H=F/D" dataDxfId="15">
      <calculatedColumnFormula>+Tabla17[[#This Row],[Financiera 
 (F)]]/Tabla17[[#This Row],[Financiera
(D)]]</calculatedColumnFormula>
    </tableColumn>
  </tableColumns>
  <tableStyleInfo name="Estilo de tabla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a13" displayName="Tabla13" ref="A28:J29" totalsRowShown="0" headerRowDxfId="14" dataDxfId="12" headerRowBorderDxfId="13" tableBorderDxfId="11" totalsRowBorderDxfId="10">
  <tableColumns count="10">
    <tableColumn id="1" xr3:uid="{00000000-0010-0000-0100-000001000000}" name="Producto" dataDxfId="9"/>
    <tableColumn id="2" xr3:uid="{00000000-0010-0000-0100-000002000000}" name="Indicador" dataDxfId="8"/>
    <tableColumn id="3" xr3:uid="{00000000-0010-0000-0100-000003000000}" name="Física_x000a_(A)" dataDxfId="7"/>
    <tableColumn id="4" xr3:uid="{00000000-0010-0000-0100-000004000000}" name="Financiera_x000a_(B)" dataDxfId="6"/>
    <tableColumn id="9" xr3:uid="{00000000-0010-0000-0100-000009000000}" name="Física_x000a_(C)" dataDxfId="5"/>
    <tableColumn id="10" xr3:uid="{00000000-0010-0000-0100-00000A000000}" name="Financiera_x000a_(D)" dataDxfId="4"/>
    <tableColumn id="5" xr3:uid="{00000000-0010-0000-0100-000005000000}" name="Física _x000a_(E)" dataDxfId="3"/>
    <tableColumn id="6" xr3:uid="{00000000-0010-0000-0100-000006000000}" name="Financiera _x000a_ (F)" dataDxfId="2"/>
    <tableColumn id="7" xr3:uid="{00000000-0010-0000-0100-000007000000}" name="Física _x000a_(%)_x000a_ G=E/C" dataDxfId="1" dataCellStyle="Porcentaje"/>
    <tableColumn id="8" xr3:uid="{00000000-0010-0000-0100-000008000000}" name="Financiero _x000a_(%) _x000a_H=F/D" dataDxfId="0">
      <calculatedColumnFormula>+Tabla13[[#This Row],[Financiera 
 (F)]]/Tabla13[[#This Row],[Financiera
(D)]]</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79998168889431442"/>
  </sheetPr>
  <dimension ref="A1:N46"/>
  <sheetViews>
    <sheetView showGridLines="0" view="pageBreakPreview" topLeftCell="A27" zoomScale="106" zoomScaleNormal="110" zoomScaleSheetLayoutView="106" workbookViewId="0">
      <selection activeCell="B35" sqref="B35:J35"/>
    </sheetView>
  </sheetViews>
  <sheetFormatPr baseColWidth="10" defaultColWidth="11.42578125" defaultRowHeight="15" x14ac:dyDescent="0.25"/>
  <cols>
    <col min="1" max="1" width="23" style="5" customWidth="1"/>
    <col min="2" max="2" width="16.42578125" style="5" customWidth="1"/>
    <col min="3" max="3" width="12.7109375" style="5" customWidth="1"/>
    <col min="4" max="4" width="16.140625" style="5" customWidth="1"/>
    <col min="5" max="10" width="12.7109375" style="5" customWidth="1"/>
    <col min="12" max="12" width="14" bestFit="1" customWidth="1"/>
  </cols>
  <sheetData>
    <row r="1" spans="1:10" ht="21.75" thickBot="1" x14ac:dyDescent="0.3">
      <c r="A1" s="22"/>
      <c r="B1" s="123" t="s">
        <v>0</v>
      </c>
      <c r="C1" s="124"/>
      <c r="D1" s="124"/>
      <c r="E1" s="124"/>
      <c r="F1" s="124"/>
      <c r="G1" s="124"/>
      <c r="H1" s="124"/>
      <c r="I1" s="124"/>
      <c r="J1" s="125"/>
    </row>
    <row r="2" spans="1:10" ht="29.25" customHeight="1" thickBot="1" x14ac:dyDescent="0.3">
      <c r="A2" s="23"/>
      <c r="B2" s="126" t="s">
        <v>1</v>
      </c>
      <c r="C2" s="127"/>
      <c r="D2" s="126" t="s">
        <v>2</v>
      </c>
      <c r="E2" s="127"/>
      <c r="F2" s="127"/>
      <c r="G2" s="127"/>
      <c r="H2" s="128"/>
      <c r="I2" s="1" t="s">
        <v>3</v>
      </c>
      <c r="J2" s="2" t="s">
        <v>4</v>
      </c>
    </row>
    <row r="3" spans="1:10" ht="21.75" thickBot="1" x14ac:dyDescent="0.3">
      <c r="A3" s="24"/>
      <c r="B3" s="129" t="s">
        <v>5</v>
      </c>
      <c r="C3" s="130"/>
      <c r="D3" s="129"/>
      <c r="E3" s="130"/>
      <c r="F3" s="130"/>
      <c r="G3" s="130"/>
      <c r="H3" s="131"/>
      <c r="I3" s="28">
        <v>45842</v>
      </c>
      <c r="J3" s="29"/>
    </row>
    <row r="4" spans="1:10" x14ac:dyDescent="0.25">
      <c r="A4" s="119"/>
      <c r="B4" s="120"/>
      <c r="C4" s="120"/>
      <c r="D4" s="121"/>
      <c r="E4" s="121"/>
      <c r="F4" s="121"/>
      <c r="G4" s="121"/>
      <c r="H4" s="121"/>
      <c r="I4" s="120"/>
      <c r="J4" s="122"/>
    </row>
    <row r="5" spans="1:10" ht="3" customHeight="1" x14ac:dyDescent="0.25">
      <c r="A5" s="108"/>
      <c r="B5" s="109"/>
      <c r="C5" s="109"/>
      <c r="D5" s="109"/>
      <c r="E5" s="109"/>
      <c r="F5" s="109"/>
      <c r="G5" s="109"/>
      <c r="H5" s="109"/>
      <c r="I5" s="109"/>
      <c r="J5" s="110"/>
    </row>
    <row r="6" spans="1:10" ht="15.75" x14ac:dyDescent="0.25">
      <c r="A6" s="80" t="s">
        <v>92</v>
      </c>
      <c r="B6" s="81"/>
      <c r="C6" s="81"/>
      <c r="D6" s="81"/>
      <c r="E6" s="81"/>
      <c r="F6" s="81"/>
      <c r="G6" s="81"/>
      <c r="H6" s="81"/>
      <c r="I6" s="81"/>
      <c r="J6" s="82"/>
    </row>
    <row r="7" spans="1:10" ht="15.75" x14ac:dyDescent="0.25">
      <c r="A7" s="83" t="s">
        <v>7</v>
      </c>
      <c r="B7" s="84"/>
      <c r="C7" s="84"/>
      <c r="D7" s="84"/>
      <c r="E7" s="84"/>
      <c r="F7" s="84"/>
      <c r="G7" s="84"/>
      <c r="H7" s="84"/>
      <c r="I7" s="84"/>
      <c r="J7" s="85"/>
    </row>
    <row r="8" spans="1:10" x14ac:dyDescent="0.25">
      <c r="A8" s="3" t="s">
        <v>8</v>
      </c>
      <c r="B8" s="111" t="s">
        <v>9</v>
      </c>
      <c r="C8" s="112"/>
      <c r="D8" s="112"/>
      <c r="E8" s="112"/>
      <c r="F8" s="112"/>
      <c r="G8" s="112"/>
      <c r="H8" s="112"/>
      <c r="I8" s="112"/>
      <c r="J8" s="113"/>
    </row>
    <row r="9" spans="1:10" ht="15" customHeight="1" x14ac:dyDescent="0.25">
      <c r="A9" s="25" t="s">
        <v>10</v>
      </c>
      <c r="B9" s="111" t="s">
        <v>11</v>
      </c>
      <c r="C9" s="112"/>
      <c r="D9" s="112"/>
      <c r="E9" s="112"/>
      <c r="F9" s="112"/>
      <c r="G9" s="112"/>
      <c r="H9" s="112"/>
      <c r="I9" s="112"/>
      <c r="J9" s="113"/>
    </row>
    <row r="10" spans="1:10" x14ac:dyDescent="0.25">
      <c r="A10" s="25" t="s">
        <v>12</v>
      </c>
      <c r="B10" s="111" t="s">
        <v>13</v>
      </c>
      <c r="C10" s="112"/>
      <c r="D10" s="112"/>
      <c r="E10" s="112"/>
      <c r="F10" s="112"/>
      <c r="G10" s="112"/>
      <c r="H10" s="112"/>
      <c r="I10" s="112"/>
      <c r="J10" s="113"/>
    </row>
    <row r="11" spans="1:10" ht="44.25" customHeight="1" x14ac:dyDescent="0.25">
      <c r="A11" s="3" t="s">
        <v>14</v>
      </c>
      <c r="B11" s="89" t="s">
        <v>93</v>
      </c>
      <c r="C11" s="114"/>
      <c r="D11" s="114"/>
      <c r="E11" s="114"/>
      <c r="F11" s="114"/>
      <c r="G11" s="114"/>
      <c r="H11" s="114"/>
      <c r="I11" s="114"/>
      <c r="J11" s="115"/>
    </row>
    <row r="12" spans="1:10" ht="49.5" customHeight="1" x14ac:dyDescent="0.25">
      <c r="A12" s="3" t="s">
        <v>16</v>
      </c>
      <c r="B12" s="116" t="s">
        <v>91</v>
      </c>
      <c r="C12" s="117"/>
      <c r="D12" s="117"/>
      <c r="E12" s="117"/>
      <c r="F12" s="117"/>
      <c r="G12" s="117"/>
      <c r="H12" s="117"/>
      <c r="I12" s="117"/>
      <c r="J12" s="118"/>
    </row>
    <row r="13" spans="1:10" ht="15.75" x14ac:dyDescent="0.25">
      <c r="A13" s="80" t="s">
        <v>17</v>
      </c>
      <c r="B13" s="81"/>
      <c r="C13" s="81"/>
      <c r="D13" s="81"/>
      <c r="E13" s="81"/>
      <c r="F13" s="81"/>
      <c r="G13" s="81"/>
      <c r="H13" s="81"/>
      <c r="I13" s="81"/>
      <c r="J13" s="82"/>
    </row>
    <row r="14" spans="1:10" ht="27.75" customHeight="1" x14ac:dyDescent="0.25">
      <c r="A14" s="3" t="s">
        <v>18</v>
      </c>
      <c r="B14" s="34">
        <v>3</v>
      </c>
      <c r="C14" s="107" t="str">
        <f>IFERROR(VLOOKUP(B14,'[1]Validacion datos'!A2:B5,2,FALSE),"")</f>
        <v>DESARROLLO PRODUCTIVO</v>
      </c>
      <c r="D14" s="107"/>
      <c r="E14" s="107"/>
      <c r="F14" s="107"/>
      <c r="G14" s="107"/>
      <c r="H14" s="107"/>
      <c r="I14" s="107"/>
      <c r="J14" s="107"/>
    </row>
    <row r="15" spans="1:10" ht="26.25" customHeight="1" x14ac:dyDescent="0.25">
      <c r="A15" s="3" t="s">
        <v>19</v>
      </c>
      <c r="B15" s="35">
        <v>3.5</v>
      </c>
      <c r="C15" s="107" t="str">
        <f>IFERROR(VLOOKUP(B15,'[1]Validacion datos'!A8:B26,2,FALSE),"")</f>
        <v>Estructura productiva sectorial y territorialmente adecuada, integrada competitivamente a la economía global y que aprovecha las oportunidades del mercado local.</v>
      </c>
      <c r="D15" s="107"/>
      <c r="E15" s="107"/>
      <c r="F15" s="107"/>
      <c r="G15" s="107"/>
      <c r="H15" s="107"/>
      <c r="I15" s="107"/>
      <c r="J15" s="107"/>
    </row>
    <row r="16" spans="1:10" ht="23.1" customHeight="1" x14ac:dyDescent="0.25">
      <c r="A16" s="3" t="s">
        <v>20</v>
      </c>
      <c r="B16" s="7" t="s">
        <v>21</v>
      </c>
      <c r="C16" s="107" t="str">
        <f>IFERROR(VLOOKUP(B16,'[1]Validacion datos'!D8:E64,2,FALSE),"")</f>
        <v>Consolidar un entorno adecuado que incentive la inversión para el desarrollo sostenible del sector minero</v>
      </c>
      <c r="D16" s="107"/>
      <c r="E16" s="107"/>
      <c r="F16" s="107"/>
      <c r="G16" s="107"/>
      <c r="H16" s="107"/>
      <c r="I16" s="107"/>
      <c r="J16" s="107"/>
    </row>
    <row r="17" spans="1:14" ht="15.75" x14ac:dyDescent="0.25">
      <c r="A17" s="80" t="s">
        <v>22</v>
      </c>
      <c r="B17" s="81"/>
      <c r="C17" s="81"/>
      <c r="D17" s="81"/>
      <c r="E17" s="81"/>
      <c r="F17" s="81"/>
      <c r="G17" s="81"/>
      <c r="H17" s="81"/>
      <c r="I17" s="81"/>
      <c r="J17" s="82"/>
    </row>
    <row r="18" spans="1:14" ht="29.25" customHeight="1" x14ac:dyDescent="0.25">
      <c r="A18" s="3" t="s">
        <v>23</v>
      </c>
      <c r="B18" s="89" t="s">
        <v>81</v>
      </c>
      <c r="C18" s="89"/>
      <c r="D18" s="89"/>
      <c r="E18" s="89"/>
      <c r="F18" s="89"/>
      <c r="G18" s="89"/>
      <c r="H18" s="89"/>
      <c r="I18" s="89"/>
      <c r="J18" s="90"/>
    </row>
    <row r="19" spans="1:14" ht="33" customHeight="1" x14ac:dyDescent="0.25">
      <c r="A19" s="8" t="s">
        <v>25</v>
      </c>
      <c r="B19" s="89" t="s">
        <v>101</v>
      </c>
      <c r="C19" s="89"/>
      <c r="D19" s="89"/>
      <c r="E19" s="89"/>
      <c r="F19" s="89"/>
      <c r="G19" s="89"/>
      <c r="H19" s="89"/>
      <c r="I19" s="89"/>
      <c r="J19" s="90"/>
    </row>
    <row r="20" spans="1:14" ht="34.5" customHeight="1" x14ac:dyDescent="0.25">
      <c r="A20" s="8" t="s">
        <v>26</v>
      </c>
      <c r="B20" s="89" t="s">
        <v>78</v>
      </c>
      <c r="C20" s="89"/>
      <c r="D20" s="89"/>
      <c r="E20" s="89"/>
      <c r="F20" s="89"/>
      <c r="G20" s="89"/>
      <c r="H20" s="89"/>
      <c r="I20" s="89"/>
      <c r="J20" s="90"/>
    </row>
    <row r="21" spans="1:14" ht="60" customHeight="1" x14ac:dyDescent="0.25">
      <c r="A21" s="8" t="s">
        <v>27</v>
      </c>
      <c r="B21" s="89" t="s">
        <v>82</v>
      </c>
      <c r="C21" s="89"/>
      <c r="D21" s="89"/>
      <c r="E21" s="89"/>
      <c r="F21" s="89"/>
      <c r="G21" s="89"/>
      <c r="H21" s="89"/>
      <c r="I21" s="89"/>
      <c r="J21" s="90"/>
    </row>
    <row r="22" spans="1:14" ht="15.75" x14ac:dyDescent="0.25">
      <c r="A22" s="80" t="s">
        <v>28</v>
      </c>
      <c r="B22" s="81"/>
      <c r="C22" s="81"/>
      <c r="D22" s="81"/>
      <c r="E22" s="81"/>
      <c r="F22" s="81"/>
      <c r="G22" s="81"/>
      <c r="H22" s="81"/>
      <c r="I22" s="81"/>
      <c r="J22" s="82"/>
    </row>
    <row r="23" spans="1:14" ht="15.75" x14ac:dyDescent="0.25">
      <c r="A23" s="83" t="s">
        <v>29</v>
      </c>
      <c r="B23" s="84"/>
      <c r="C23" s="84"/>
      <c r="D23" s="84"/>
      <c r="E23" s="84"/>
      <c r="F23" s="84"/>
      <c r="G23" s="84"/>
      <c r="H23" s="84"/>
      <c r="I23" s="84"/>
      <c r="J23" s="85"/>
    </row>
    <row r="24" spans="1:14" ht="15" customHeight="1" x14ac:dyDescent="0.25">
      <c r="A24" s="102" t="s">
        <v>30</v>
      </c>
      <c r="B24" s="103"/>
      <c r="C24" s="104" t="s">
        <v>31</v>
      </c>
      <c r="D24" s="105"/>
      <c r="E24" s="105"/>
      <c r="F24" s="105" t="s">
        <v>32</v>
      </c>
      <c r="G24" s="105"/>
      <c r="H24" s="103"/>
      <c r="I24" s="104" t="s">
        <v>33</v>
      </c>
      <c r="J24" s="106"/>
    </row>
    <row r="25" spans="1:14" x14ac:dyDescent="0.25">
      <c r="A25" s="95">
        <v>1200000</v>
      </c>
      <c r="B25" s="96"/>
      <c r="C25" s="97">
        <v>2509550</v>
      </c>
      <c r="D25" s="98"/>
      <c r="E25" s="99"/>
      <c r="F25" s="97">
        <v>608626.69999999995</v>
      </c>
      <c r="G25" s="98"/>
      <c r="H25" s="99"/>
      <c r="I25" s="100">
        <f>+F25/C25</f>
        <v>0.24252423741308202</v>
      </c>
      <c r="J25" s="101"/>
    </row>
    <row r="26" spans="1:14" ht="15.75" x14ac:dyDescent="0.25">
      <c r="A26" s="83" t="s">
        <v>34</v>
      </c>
      <c r="B26" s="84"/>
      <c r="C26" s="84"/>
      <c r="D26" s="84"/>
      <c r="E26" s="84"/>
      <c r="F26" s="84"/>
      <c r="G26" s="84"/>
      <c r="H26" s="84"/>
      <c r="I26" s="84"/>
      <c r="J26" s="85"/>
    </row>
    <row r="27" spans="1:14" x14ac:dyDescent="0.25">
      <c r="A27" s="4"/>
      <c r="B27"/>
      <c r="C27" s="86" t="s">
        <v>35</v>
      </c>
      <c r="D27" s="87"/>
      <c r="E27" s="86" t="s">
        <v>36</v>
      </c>
      <c r="F27" s="87"/>
      <c r="G27" s="86" t="s">
        <v>37</v>
      </c>
      <c r="H27" s="86"/>
      <c r="I27" s="86" t="s">
        <v>38</v>
      </c>
      <c r="J27" s="88"/>
    </row>
    <row r="28" spans="1:14" ht="38.25" x14ac:dyDescent="0.25">
      <c r="A28" s="9" t="s">
        <v>39</v>
      </c>
      <c r="B28" s="10" t="s">
        <v>40</v>
      </c>
      <c r="C28" s="10" t="s">
        <v>41</v>
      </c>
      <c r="D28" s="10" t="s">
        <v>42</v>
      </c>
      <c r="E28" s="10" t="s">
        <v>43</v>
      </c>
      <c r="F28" s="10" t="s">
        <v>44</v>
      </c>
      <c r="G28" s="10" t="s">
        <v>45</v>
      </c>
      <c r="H28" s="10" t="s">
        <v>46</v>
      </c>
      <c r="I28" s="10" t="s">
        <v>47</v>
      </c>
      <c r="J28" s="11" t="s">
        <v>48</v>
      </c>
    </row>
    <row r="29" spans="1:14" ht="90" x14ac:dyDescent="0.3">
      <c r="A29" s="50" t="s">
        <v>102</v>
      </c>
      <c r="B29" s="51" t="s">
        <v>117</v>
      </c>
      <c r="C29" s="52">
        <v>60</v>
      </c>
      <c r="D29" s="53">
        <v>1200000</v>
      </c>
      <c r="E29" s="54">
        <v>20</v>
      </c>
      <c r="F29" s="55">
        <v>617100</v>
      </c>
      <c r="G29" s="56">
        <v>20</v>
      </c>
      <c r="H29" s="53">
        <v>313626.7</v>
      </c>
      <c r="I29" s="57">
        <f>+Tabla14[[#This Row],[Física 
(E)]]/Tabla14[[#This Row],[Física
(C)]]</f>
        <v>1</v>
      </c>
      <c r="J29" s="58">
        <f>+Tabla14[[#This Row],[Financiera 
 (F)]]/Tabla14[[#This Row],[Financiera
(D)]]</f>
        <v>0.50822670555825633</v>
      </c>
      <c r="K29" s="44"/>
      <c r="L29" s="44"/>
      <c r="M29" s="44"/>
      <c r="N29" s="43"/>
    </row>
    <row r="30" spans="1:14" ht="15.75" x14ac:dyDescent="0.25">
      <c r="A30" s="80" t="s">
        <v>50</v>
      </c>
      <c r="B30" s="81"/>
      <c r="C30" s="81"/>
      <c r="D30" s="81"/>
      <c r="E30" s="81"/>
      <c r="F30" s="81"/>
      <c r="G30" s="81"/>
      <c r="H30" s="81"/>
      <c r="I30" s="81"/>
      <c r="J30" s="82"/>
      <c r="K30" s="43"/>
      <c r="L30" s="43"/>
      <c r="M30" s="43"/>
      <c r="N30" s="43"/>
    </row>
    <row r="31" spans="1:14" ht="15.75" x14ac:dyDescent="0.25">
      <c r="A31" s="83" t="s">
        <v>51</v>
      </c>
      <c r="B31" s="84"/>
      <c r="C31" s="84"/>
      <c r="D31" s="84"/>
      <c r="E31" s="84"/>
      <c r="F31" s="84"/>
      <c r="G31" s="84"/>
      <c r="H31" s="84"/>
      <c r="I31" s="84"/>
      <c r="J31" s="85"/>
    </row>
    <row r="32" spans="1:14" x14ac:dyDescent="0.25">
      <c r="A32" s="21" t="s">
        <v>52</v>
      </c>
      <c r="B32" s="89" t="s">
        <v>103</v>
      </c>
      <c r="C32" s="89"/>
      <c r="D32" s="89"/>
      <c r="E32" s="89"/>
      <c r="F32" s="89"/>
      <c r="G32" s="89"/>
      <c r="H32" s="89"/>
      <c r="I32" s="89"/>
      <c r="J32" s="90"/>
    </row>
    <row r="33" spans="1:12" ht="24" customHeight="1" x14ac:dyDescent="0.25">
      <c r="A33" s="21" t="s">
        <v>53</v>
      </c>
      <c r="B33" s="91" t="s">
        <v>104</v>
      </c>
      <c r="C33" s="91"/>
      <c r="D33" s="91"/>
      <c r="E33" s="91"/>
      <c r="F33" s="91"/>
      <c r="G33" s="91"/>
      <c r="H33" s="91"/>
      <c r="I33" s="91"/>
      <c r="J33" s="92"/>
      <c r="L33" s="47"/>
    </row>
    <row r="34" spans="1:12" ht="37.5" customHeight="1" x14ac:dyDescent="0.25">
      <c r="A34" s="48" t="s">
        <v>54</v>
      </c>
      <c r="B34" s="93" t="s">
        <v>118</v>
      </c>
      <c r="C34" s="93"/>
      <c r="D34" s="93"/>
      <c r="E34" s="93"/>
      <c r="F34" s="93"/>
      <c r="G34" s="93"/>
      <c r="H34" s="93"/>
      <c r="I34" s="93"/>
      <c r="J34" s="94"/>
    </row>
    <row r="35" spans="1:12" ht="84.75" customHeight="1" x14ac:dyDescent="0.25">
      <c r="A35" s="21" t="s">
        <v>55</v>
      </c>
      <c r="B35" s="93" t="s">
        <v>131</v>
      </c>
      <c r="C35" s="93"/>
      <c r="D35" s="93"/>
      <c r="E35" s="93"/>
      <c r="F35" s="93"/>
      <c r="G35" s="93"/>
      <c r="H35" s="93"/>
      <c r="I35" s="93"/>
      <c r="J35" s="94"/>
    </row>
    <row r="36" spans="1:12" ht="15.75" x14ac:dyDescent="0.25">
      <c r="A36" s="80" t="s">
        <v>56</v>
      </c>
      <c r="B36" s="81"/>
      <c r="C36" s="81"/>
      <c r="D36" s="81"/>
      <c r="E36" s="81"/>
      <c r="F36" s="81"/>
      <c r="G36" s="81"/>
      <c r="H36" s="81"/>
      <c r="I36" s="81"/>
      <c r="J36" s="82"/>
    </row>
    <row r="37" spans="1:12" ht="15.75" x14ac:dyDescent="0.25">
      <c r="A37" s="73" t="s">
        <v>57</v>
      </c>
      <c r="B37" s="74"/>
      <c r="C37" s="74"/>
      <c r="D37" s="74"/>
      <c r="E37" s="74"/>
      <c r="F37" s="74"/>
      <c r="G37" s="74"/>
      <c r="H37" s="74"/>
      <c r="I37" s="74"/>
      <c r="J37" s="75"/>
    </row>
    <row r="38" spans="1:12" ht="49.5" customHeight="1" x14ac:dyDescent="0.25">
      <c r="A38" s="76" t="s">
        <v>139</v>
      </c>
      <c r="B38" s="77"/>
      <c r="C38" s="77"/>
      <c r="D38" s="77"/>
      <c r="E38" s="77"/>
      <c r="F38" s="77"/>
      <c r="G38" s="77"/>
      <c r="H38" s="77"/>
      <c r="I38" s="77"/>
      <c r="J38" s="78"/>
    </row>
    <row r="39" spans="1:12" x14ac:dyDescent="0.25">
      <c r="A39" s="27"/>
      <c r="B39" s="27"/>
      <c r="C39" s="27"/>
      <c r="D39" s="27"/>
      <c r="E39" s="27"/>
      <c r="F39" s="27"/>
      <c r="G39" s="27"/>
      <c r="H39" s="27"/>
      <c r="I39" s="27"/>
      <c r="J39" s="27"/>
    </row>
    <row r="40" spans="1:12" ht="30.75" customHeight="1" x14ac:dyDescent="0.25">
      <c r="A40" s="79" t="s">
        <v>119</v>
      </c>
      <c r="B40" s="79"/>
      <c r="C40" s="79"/>
      <c r="D40" s="79"/>
      <c r="E40" s="79"/>
      <c r="F40" s="79"/>
      <c r="G40" s="79"/>
      <c r="H40" s="79"/>
      <c r="I40" s="79"/>
      <c r="J40" s="79"/>
    </row>
    <row r="41" spans="1:12" x14ac:dyDescent="0.25">
      <c r="B41" s="40"/>
    </row>
    <row r="42" spans="1:12" x14ac:dyDescent="0.25">
      <c r="A42" s="30" t="s">
        <v>59</v>
      </c>
      <c r="B42" s="42">
        <f>+A25</f>
        <v>1200000</v>
      </c>
      <c r="D42" s="38"/>
      <c r="E42" s="38"/>
      <c r="F42" s="38"/>
      <c r="H42" s="38"/>
      <c r="I42" s="38"/>
      <c r="J42" s="38"/>
    </row>
    <row r="43" spans="1:12" x14ac:dyDescent="0.25">
      <c r="A43" s="30" t="s">
        <v>60</v>
      </c>
      <c r="B43" s="42">
        <f>+C25</f>
        <v>2509550</v>
      </c>
      <c r="D43" s="37"/>
      <c r="E43" s="37" t="s">
        <v>100</v>
      </c>
      <c r="F43" s="37"/>
      <c r="H43" s="37"/>
      <c r="I43" s="37" t="s">
        <v>114</v>
      </c>
      <c r="J43" s="37"/>
    </row>
    <row r="44" spans="1:12" x14ac:dyDescent="0.25">
      <c r="A44" s="30" t="s">
        <v>70</v>
      </c>
      <c r="B44" s="42">
        <f>+F25</f>
        <v>608626.69999999995</v>
      </c>
      <c r="D44" s="36"/>
      <c r="E44" s="36" t="s">
        <v>113</v>
      </c>
      <c r="F44" s="36"/>
      <c r="H44" s="36"/>
      <c r="I44" s="36" t="s">
        <v>115</v>
      </c>
      <c r="J44" s="36"/>
    </row>
    <row r="45" spans="1:12" x14ac:dyDescent="0.25">
      <c r="B45" s="40"/>
    </row>
    <row r="46" spans="1:12" x14ac:dyDescent="0.25">
      <c r="B46" s="40"/>
    </row>
  </sheetData>
  <mergeCells count="48">
    <mergeCell ref="A4:J4"/>
    <mergeCell ref="B1:J1"/>
    <mergeCell ref="B2:C2"/>
    <mergeCell ref="D2:H2"/>
    <mergeCell ref="B3:C3"/>
    <mergeCell ref="D3:H3"/>
    <mergeCell ref="C16:J16"/>
    <mergeCell ref="A5:J5"/>
    <mergeCell ref="A6:J6"/>
    <mergeCell ref="A7:J7"/>
    <mergeCell ref="B8:J8"/>
    <mergeCell ref="B9:J9"/>
    <mergeCell ref="B10:J10"/>
    <mergeCell ref="B11:J11"/>
    <mergeCell ref="B12:J12"/>
    <mergeCell ref="A13:J13"/>
    <mergeCell ref="C14:J14"/>
    <mergeCell ref="C15:J15"/>
    <mergeCell ref="A25:B25"/>
    <mergeCell ref="C25:E25"/>
    <mergeCell ref="F25:H25"/>
    <mergeCell ref="I25:J25"/>
    <mergeCell ref="A17:J17"/>
    <mergeCell ref="B18:J18"/>
    <mergeCell ref="B19:J19"/>
    <mergeCell ref="B20:J20"/>
    <mergeCell ref="B21:J21"/>
    <mergeCell ref="A22:J22"/>
    <mergeCell ref="A23:J23"/>
    <mergeCell ref="A24:B24"/>
    <mergeCell ref="C24:E24"/>
    <mergeCell ref="F24:H24"/>
    <mergeCell ref="I24:J24"/>
    <mergeCell ref="A37:J37"/>
    <mergeCell ref="A38:J38"/>
    <mergeCell ref="A40:J40"/>
    <mergeCell ref="A36:J36"/>
    <mergeCell ref="A26:J26"/>
    <mergeCell ref="C27:D27"/>
    <mergeCell ref="E27:F27"/>
    <mergeCell ref="G27:H27"/>
    <mergeCell ref="I27:J27"/>
    <mergeCell ref="A30:J30"/>
    <mergeCell ref="A31:J31"/>
    <mergeCell ref="B32:J32"/>
    <mergeCell ref="B33:J33"/>
    <mergeCell ref="B34:J34"/>
    <mergeCell ref="B35:J35"/>
  </mergeCells>
  <dataValidations count="15">
    <dataValidation allowBlank="1" sqref="A8" xr:uid="{00000000-0002-0000-0200-000000000000}"/>
    <dataValidation allowBlank="1" showInputMessage="1" prompt="Nombre del capítulo" sqref="B8:J10" xr:uid="{00000000-0002-0000-0200-000001000000}"/>
    <dataValidation allowBlank="1" showInputMessage="1" showErrorMessage="1" prompt="¿A quién va dirigido el programa?, ¿qué característica tiene esta población que requiere ser beneficiada?" sqref="B20:J20" xr:uid="{00000000-0002-0000-0200-000002000000}"/>
    <dataValidation allowBlank="1" showInputMessage="1" showErrorMessage="1" prompt="Nombre del producto" sqref="B32:J32" xr:uid="{00000000-0002-0000-0200-000003000000}"/>
    <dataValidation allowBlank="1" showInputMessage="1" showErrorMessage="1" prompt="1. Describir lo plasmado en el presupuesto_x000a_2. Describir lo alcanzado en términos financieros y de producción " sqref="B34:J34" xr:uid="{00000000-0002-0000-0200-000004000000}"/>
    <dataValidation allowBlank="1" showInputMessage="1" showErrorMessage="1" prompt="De existir desvío, explicar razones." sqref="B35:J35" xr:uid="{00000000-0002-0000-0200-000005000000}"/>
    <dataValidation allowBlank="1" showInputMessage="1" showErrorMessage="1" prompt="Oportunidades de mejora identificadas" sqref="A38:J39" xr:uid="{00000000-0002-0000-0200-000006000000}"/>
    <dataValidation allowBlank="1" showInputMessage="1" showErrorMessage="1" prompt="Presupuesto del programa" sqref="A25:C25 F25" xr:uid="{00000000-0002-0000-0200-000007000000}"/>
    <dataValidation allowBlank="1" showInputMessage="1" showErrorMessage="1" prompt="¿En qué consiste el programa?" sqref="B33:J33 B19:J19" xr:uid="{00000000-0002-0000-0200-000008000000}"/>
    <dataValidation allowBlank="1" showInputMessage="1" showErrorMessage="1" prompt="Nombre de cada producto" sqref="A28:A29" xr:uid="{00000000-0002-0000-0200-000009000000}"/>
    <dataValidation allowBlank="1" showInputMessage="1" showErrorMessage="1" prompt="Nombre del indicador" sqref="B28:B29" xr:uid="{00000000-0002-0000-0200-00000A000000}"/>
    <dataValidation allowBlank="1" showInputMessage="1" showErrorMessage="1" prompt="Meta anual del indicador" sqref="C28:C29 E28" xr:uid="{00000000-0002-0000-0200-00000B000000}"/>
    <dataValidation allowBlank="1" showInputMessage="1" showErrorMessage="1" prompt="Monto presupuestado para el producto" sqref="D28:D29 F28 H29 E29" xr:uid="{00000000-0002-0000-0200-00000C000000}"/>
    <dataValidation allowBlank="1" showInputMessage="1" showErrorMessage="1" prompt="Meta alcanzada en el trimestre" sqref="G28:G29" xr:uid="{00000000-0002-0000-0200-00000D000000}"/>
    <dataValidation allowBlank="1" showInputMessage="1" showErrorMessage="1" prompt="Monto ejecutado en el trimestre" sqref="H28:H29" xr:uid="{00000000-0002-0000-0200-00000E000000}"/>
  </dataValidations>
  <printOptions horizontalCentered="1" verticalCentered="1"/>
  <pageMargins left="0.31496062992125984" right="0.31496062992125984" top="0.35433070866141736" bottom="0.35433070866141736" header="0.31496062992125984" footer="0.31496062992125984"/>
  <pageSetup scale="65"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59999389629810485"/>
  </sheetPr>
  <dimension ref="A1:J47"/>
  <sheetViews>
    <sheetView showGridLines="0" view="pageBreakPreview" topLeftCell="A13" zoomScale="60" zoomScaleNormal="87" workbookViewId="0">
      <selection activeCell="B35" sqref="B35:J35"/>
    </sheetView>
  </sheetViews>
  <sheetFormatPr baseColWidth="10" defaultColWidth="11.42578125" defaultRowHeight="15" x14ac:dyDescent="0.25"/>
  <cols>
    <col min="1" max="1" width="23" style="5" customWidth="1"/>
    <col min="2" max="2" width="18.42578125" style="5" customWidth="1"/>
    <col min="3" max="3" width="12.7109375" style="5" customWidth="1"/>
    <col min="4" max="4" width="13.28515625" style="5" bestFit="1" customWidth="1"/>
    <col min="5" max="7" width="12.7109375" style="5" customWidth="1"/>
    <col min="8" max="8" width="13.28515625" style="5" bestFit="1" customWidth="1"/>
    <col min="9" max="9" width="12.7109375" style="5" customWidth="1"/>
    <col min="10" max="10" width="15" style="5" customWidth="1"/>
  </cols>
  <sheetData>
    <row r="1" spans="1:10" ht="21.75" thickBot="1" x14ac:dyDescent="0.3">
      <c r="A1" s="22"/>
      <c r="B1" s="123" t="s">
        <v>0</v>
      </c>
      <c r="C1" s="124"/>
      <c r="D1" s="124"/>
      <c r="E1" s="124"/>
      <c r="F1" s="124"/>
      <c r="G1" s="124"/>
      <c r="H1" s="124"/>
      <c r="I1" s="124"/>
      <c r="J1" s="125"/>
    </row>
    <row r="2" spans="1:10" ht="21.75" thickBot="1" x14ac:dyDescent="0.3">
      <c r="A2" s="23"/>
      <c r="B2" s="126" t="s">
        <v>1</v>
      </c>
      <c r="C2" s="127"/>
      <c r="D2" s="126" t="s">
        <v>2</v>
      </c>
      <c r="E2" s="127"/>
      <c r="F2" s="127"/>
      <c r="G2" s="127"/>
      <c r="H2" s="128"/>
      <c r="I2" s="1" t="s">
        <v>3</v>
      </c>
      <c r="J2" s="2" t="s">
        <v>4</v>
      </c>
    </row>
    <row r="3" spans="1:10" ht="21.75" thickBot="1" x14ac:dyDescent="0.3">
      <c r="A3" s="24"/>
      <c r="B3" s="129" t="s">
        <v>5</v>
      </c>
      <c r="C3" s="130"/>
      <c r="D3" s="129"/>
      <c r="E3" s="130"/>
      <c r="F3" s="130"/>
      <c r="G3" s="130"/>
      <c r="H3" s="131"/>
      <c r="I3" s="28">
        <v>45842</v>
      </c>
      <c r="J3" s="29"/>
    </row>
    <row r="4" spans="1:10" x14ac:dyDescent="0.25">
      <c r="A4" s="119"/>
      <c r="B4" s="120"/>
      <c r="C4" s="120"/>
      <c r="D4" s="121"/>
      <c r="E4" s="121"/>
      <c r="F4" s="121"/>
      <c r="G4" s="121"/>
      <c r="H4" s="121"/>
      <c r="I4" s="120"/>
      <c r="J4" s="122"/>
    </row>
    <row r="5" spans="1:10" ht="3" customHeight="1" x14ac:dyDescent="0.25">
      <c r="A5" s="108"/>
      <c r="B5" s="109"/>
      <c r="C5" s="109"/>
      <c r="D5" s="109"/>
      <c r="E5" s="109"/>
      <c r="F5" s="109"/>
      <c r="G5" s="109"/>
      <c r="H5" s="109"/>
      <c r="I5" s="109"/>
      <c r="J5" s="110"/>
    </row>
    <row r="6" spans="1:10" ht="15.75" x14ac:dyDescent="0.25">
      <c r="A6" s="80" t="s">
        <v>6</v>
      </c>
      <c r="B6" s="81"/>
      <c r="C6" s="81"/>
      <c r="D6" s="81"/>
      <c r="E6" s="81"/>
      <c r="F6" s="81"/>
      <c r="G6" s="81"/>
      <c r="H6" s="81"/>
      <c r="I6" s="81"/>
      <c r="J6" s="82"/>
    </row>
    <row r="7" spans="1:10" ht="15.75" x14ac:dyDescent="0.25">
      <c r="A7" s="83" t="s">
        <v>7</v>
      </c>
      <c r="B7" s="84"/>
      <c r="C7" s="84"/>
      <c r="D7" s="84"/>
      <c r="E7" s="84"/>
      <c r="F7" s="84"/>
      <c r="G7" s="84"/>
      <c r="H7" s="84"/>
      <c r="I7" s="84"/>
      <c r="J7" s="85"/>
    </row>
    <row r="8" spans="1:10" x14ac:dyDescent="0.25">
      <c r="A8" s="3" t="s">
        <v>122</v>
      </c>
      <c r="B8" s="111" t="s">
        <v>9</v>
      </c>
      <c r="C8" s="112"/>
      <c r="D8" s="112"/>
      <c r="E8" s="112"/>
      <c r="F8" s="112"/>
      <c r="G8" s="112"/>
      <c r="H8" s="112"/>
      <c r="I8" s="112"/>
      <c r="J8" s="113"/>
    </row>
    <row r="9" spans="1:10" ht="15" customHeight="1" x14ac:dyDescent="0.25">
      <c r="A9" s="25" t="s">
        <v>10</v>
      </c>
      <c r="B9" s="111" t="s">
        <v>11</v>
      </c>
      <c r="C9" s="112"/>
      <c r="D9" s="112"/>
      <c r="E9" s="112"/>
      <c r="F9" s="112"/>
      <c r="G9" s="112"/>
      <c r="H9" s="112"/>
      <c r="I9" s="112"/>
      <c r="J9" s="113"/>
    </row>
    <row r="10" spans="1:10" x14ac:dyDescent="0.25">
      <c r="A10" s="25" t="s">
        <v>12</v>
      </c>
      <c r="B10" s="111" t="s">
        <v>13</v>
      </c>
      <c r="C10" s="112"/>
      <c r="D10" s="112"/>
      <c r="E10" s="112"/>
      <c r="F10" s="112"/>
      <c r="G10" s="112"/>
      <c r="H10" s="112"/>
      <c r="I10" s="112"/>
      <c r="J10" s="113"/>
    </row>
    <row r="11" spans="1:10" ht="44.25" customHeight="1" x14ac:dyDescent="0.25">
      <c r="A11" s="3" t="s">
        <v>14</v>
      </c>
      <c r="B11" s="89" t="s">
        <v>15</v>
      </c>
      <c r="C11" s="114"/>
      <c r="D11" s="114"/>
      <c r="E11" s="114"/>
      <c r="F11" s="114"/>
      <c r="G11" s="114"/>
      <c r="H11" s="114"/>
      <c r="I11" s="114"/>
      <c r="J11" s="115"/>
    </row>
    <row r="12" spans="1:10" ht="49.5" customHeight="1" x14ac:dyDescent="0.25">
      <c r="A12" s="3" t="s">
        <v>16</v>
      </c>
      <c r="B12" s="137" t="s">
        <v>91</v>
      </c>
      <c r="C12" s="138"/>
      <c r="D12" s="138"/>
      <c r="E12" s="138"/>
      <c r="F12" s="138"/>
      <c r="G12" s="138"/>
      <c r="H12" s="138"/>
      <c r="I12" s="138"/>
      <c r="J12" s="139"/>
    </row>
    <row r="13" spans="1:10" ht="15.75" x14ac:dyDescent="0.25">
      <c r="A13" s="80" t="s">
        <v>17</v>
      </c>
      <c r="B13" s="81"/>
      <c r="C13" s="81"/>
      <c r="D13" s="81"/>
      <c r="E13" s="81"/>
      <c r="F13" s="81"/>
      <c r="G13" s="81"/>
      <c r="H13" s="81"/>
      <c r="I13" s="81"/>
      <c r="J13" s="82"/>
    </row>
    <row r="14" spans="1:10" ht="27.75" customHeight="1" x14ac:dyDescent="0.25">
      <c r="A14" s="3" t="s">
        <v>18</v>
      </c>
      <c r="B14" s="63">
        <v>3</v>
      </c>
      <c r="C14" s="136" t="str">
        <f>IFERROR(VLOOKUP(B14,'[1]Validacion datos'!A2:B5,2,FALSE),"")</f>
        <v>DESARROLLO PRODUCTIVO</v>
      </c>
      <c r="D14" s="136"/>
      <c r="E14" s="136"/>
      <c r="F14" s="136"/>
      <c r="G14" s="136"/>
      <c r="H14" s="136"/>
      <c r="I14" s="136"/>
      <c r="J14" s="136"/>
    </row>
    <row r="15" spans="1:10" ht="26.25" customHeight="1" x14ac:dyDescent="0.25">
      <c r="A15" s="3" t="s">
        <v>19</v>
      </c>
      <c r="B15" s="64">
        <v>3.2</v>
      </c>
      <c r="C15" s="136" t="str">
        <f>IFERROR(VLOOKUP(B15,'[1]Validacion datos'!A8:B26,2,FALSE),"")</f>
        <v>Energía confiable y ambientalmente sostenible</v>
      </c>
      <c r="D15" s="136"/>
      <c r="E15" s="136"/>
      <c r="F15" s="136"/>
      <c r="G15" s="136"/>
      <c r="H15" s="136"/>
      <c r="I15" s="136"/>
      <c r="J15" s="136"/>
    </row>
    <row r="16" spans="1:10" ht="27.75" customHeight="1" x14ac:dyDescent="0.25">
      <c r="A16" s="3" t="s">
        <v>20</v>
      </c>
      <c r="B16" s="65" t="s">
        <v>116</v>
      </c>
      <c r="C16" s="136" t="str">
        <f>IFERROR(VLOOKUP(B16,'[1]Validacion datos'!D8:E64,2,FALSE),"")</f>
        <v>Asegurar un suministro confiable de electricidad, a precios competitivos y en condiciones de sostenibilidad financiera y ambiental</v>
      </c>
      <c r="D16" s="136"/>
      <c r="E16" s="136"/>
      <c r="F16" s="136"/>
      <c r="G16" s="136"/>
      <c r="H16" s="136"/>
      <c r="I16" s="136"/>
      <c r="J16" s="136"/>
    </row>
    <row r="17" spans="1:10" ht="15.75" x14ac:dyDescent="0.25">
      <c r="A17" s="80" t="s">
        <v>22</v>
      </c>
      <c r="B17" s="81"/>
      <c r="C17" s="81"/>
      <c r="D17" s="81"/>
      <c r="E17" s="81"/>
      <c r="F17" s="81"/>
      <c r="G17" s="81"/>
      <c r="H17" s="81"/>
      <c r="I17" s="81"/>
      <c r="J17" s="82"/>
    </row>
    <row r="18" spans="1:10" ht="29.25" customHeight="1" x14ac:dyDescent="0.25">
      <c r="A18" s="3" t="s">
        <v>23</v>
      </c>
      <c r="B18" s="89" t="s">
        <v>83</v>
      </c>
      <c r="C18" s="89"/>
      <c r="D18" s="89"/>
      <c r="E18" s="89"/>
      <c r="F18" s="89"/>
      <c r="G18" s="89"/>
      <c r="H18" s="89"/>
      <c r="I18" s="89"/>
      <c r="J18" s="90"/>
    </row>
    <row r="19" spans="1:10" ht="33" customHeight="1" x14ac:dyDescent="0.25">
      <c r="A19" s="8" t="s">
        <v>25</v>
      </c>
      <c r="B19" s="89" t="s">
        <v>84</v>
      </c>
      <c r="C19" s="89"/>
      <c r="D19" s="89"/>
      <c r="E19" s="89"/>
      <c r="F19" s="89"/>
      <c r="G19" s="89"/>
      <c r="H19" s="89"/>
      <c r="I19" s="89"/>
      <c r="J19" s="90"/>
    </row>
    <row r="20" spans="1:10" ht="34.5" customHeight="1" x14ac:dyDescent="0.25">
      <c r="A20" s="8" t="s">
        <v>26</v>
      </c>
      <c r="B20" s="89" t="s">
        <v>85</v>
      </c>
      <c r="C20" s="89"/>
      <c r="D20" s="89"/>
      <c r="E20" s="89"/>
      <c r="F20" s="89"/>
      <c r="G20" s="89"/>
      <c r="H20" s="89"/>
      <c r="I20" s="89"/>
      <c r="J20" s="90"/>
    </row>
    <row r="21" spans="1:10" ht="40.5" customHeight="1" x14ac:dyDescent="0.25">
      <c r="A21" s="8" t="s">
        <v>27</v>
      </c>
      <c r="B21" s="89" t="s">
        <v>86</v>
      </c>
      <c r="C21" s="89"/>
      <c r="D21" s="89"/>
      <c r="E21" s="89"/>
      <c r="F21" s="89"/>
      <c r="G21" s="89"/>
      <c r="H21" s="89"/>
      <c r="I21" s="89"/>
      <c r="J21" s="90"/>
    </row>
    <row r="22" spans="1:10" ht="15.75" x14ac:dyDescent="0.25">
      <c r="A22" s="80" t="s">
        <v>28</v>
      </c>
      <c r="B22" s="81"/>
      <c r="C22" s="81"/>
      <c r="D22" s="81"/>
      <c r="E22" s="81"/>
      <c r="F22" s="81"/>
      <c r="G22" s="81"/>
      <c r="H22" s="81"/>
      <c r="I22" s="81"/>
      <c r="J22" s="82"/>
    </row>
    <row r="23" spans="1:10" ht="15.75" x14ac:dyDescent="0.25">
      <c r="A23" s="83" t="s">
        <v>29</v>
      </c>
      <c r="B23" s="84"/>
      <c r="C23" s="84"/>
      <c r="D23" s="84"/>
      <c r="E23" s="84"/>
      <c r="F23" s="84"/>
      <c r="G23" s="84"/>
      <c r="H23" s="84"/>
      <c r="I23" s="84"/>
      <c r="J23" s="85"/>
    </row>
    <row r="24" spans="1:10" ht="15" customHeight="1" x14ac:dyDescent="0.25">
      <c r="A24" s="102" t="s">
        <v>30</v>
      </c>
      <c r="B24" s="103"/>
      <c r="C24" s="104" t="s">
        <v>31</v>
      </c>
      <c r="D24" s="105"/>
      <c r="E24" s="105"/>
      <c r="F24" s="105" t="s">
        <v>32</v>
      </c>
      <c r="G24" s="105"/>
      <c r="H24" s="103"/>
      <c r="I24" s="104" t="s">
        <v>33</v>
      </c>
      <c r="J24" s="106"/>
    </row>
    <row r="25" spans="1:10" x14ac:dyDescent="0.25">
      <c r="A25" s="95">
        <v>1000000</v>
      </c>
      <c r="B25" s="96"/>
      <c r="C25" s="97">
        <v>3458284</v>
      </c>
      <c r="D25" s="98"/>
      <c r="E25" s="99"/>
      <c r="F25" s="97">
        <v>2879812.57</v>
      </c>
      <c r="G25" s="98"/>
      <c r="H25" s="99"/>
      <c r="I25" s="134">
        <f>+F25/C25</f>
        <v>0.83272876663686379</v>
      </c>
      <c r="J25" s="135"/>
    </row>
    <row r="26" spans="1:10" ht="15.75" x14ac:dyDescent="0.25">
      <c r="A26" s="83" t="s">
        <v>34</v>
      </c>
      <c r="B26" s="84"/>
      <c r="C26" s="84"/>
      <c r="D26" s="84"/>
      <c r="E26" s="84"/>
      <c r="F26" s="84"/>
      <c r="G26" s="84"/>
      <c r="H26" s="84"/>
      <c r="I26" s="84"/>
      <c r="J26" s="85"/>
    </row>
    <row r="27" spans="1:10" x14ac:dyDescent="0.25">
      <c r="A27" s="4"/>
      <c r="B27"/>
      <c r="C27" s="86" t="s">
        <v>35</v>
      </c>
      <c r="D27" s="87"/>
      <c r="E27" s="86" t="s">
        <v>36</v>
      </c>
      <c r="F27" s="87"/>
      <c r="G27" s="86" t="s">
        <v>37</v>
      </c>
      <c r="H27" s="86"/>
      <c r="I27" s="86" t="s">
        <v>38</v>
      </c>
      <c r="J27" s="88"/>
    </row>
    <row r="28" spans="1:10" ht="45" x14ac:dyDescent="0.25">
      <c r="A28" s="60" t="s">
        <v>39</v>
      </c>
      <c r="B28" s="61" t="s">
        <v>40</v>
      </c>
      <c r="C28" s="61" t="s">
        <v>41</v>
      </c>
      <c r="D28" s="61" t="s">
        <v>42</v>
      </c>
      <c r="E28" s="61" t="s">
        <v>43</v>
      </c>
      <c r="F28" s="61" t="s">
        <v>44</v>
      </c>
      <c r="G28" s="61" t="s">
        <v>45</v>
      </c>
      <c r="H28" s="61" t="s">
        <v>46</v>
      </c>
      <c r="I28" s="61" t="s">
        <v>47</v>
      </c>
      <c r="J28" s="62" t="s">
        <v>48</v>
      </c>
    </row>
    <row r="29" spans="1:10" ht="78.75" customHeight="1" x14ac:dyDescent="0.25">
      <c r="A29" s="50" t="s">
        <v>87</v>
      </c>
      <c r="B29" s="51" t="s">
        <v>88</v>
      </c>
      <c r="C29" s="52">
        <v>50</v>
      </c>
      <c r="D29" s="53">
        <v>3651603</v>
      </c>
      <c r="E29" s="52">
        <v>15</v>
      </c>
      <c r="F29" s="53">
        <v>3030211</v>
      </c>
      <c r="G29" s="59">
        <v>15</v>
      </c>
      <c r="H29" s="53">
        <v>2879812.57</v>
      </c>
      <c r="I29" s="57">
        <f>+Tabla15[[#This Row],[Física 
(E)]]/Tabla15[[#This Row],[Física
(C)]]</f>
        <v>1</v>
      </c>
      <c r="J29" s="58">
        <f>+Tabla15[[#This Row],[Financiera 
 (F)]]/Tabla15[[#This Row],[Financiera
(D)]]</f>
        <v>0.95036701074611629</v>
      </c>
    </row>
    <row r="30" spans="1:10" ht="15.75" x14ac:dyDescent="0.25">
      <c r="A30" s="80" t="s">
        <v>50</v>
      </c>
      <c r="B30" s="81"/>
      <c r="C30" s="81"/>
      <c r="D30" s="81"/>
      <c r="E30" s="81"/>
      <c r="F30" s="81"/>
      <c r="G30" s="81"/>
      <c r="H30" s="81"/>
      <c r="I30" s="81"/>
      <c r="J30" s="82"/>
    </row>
    <row r="31" spans="1:10" ht="15.75" x14ac:dyDescent="0.25">
      <c r="A31" s="83" t="s">
        <v>51</v>
      </c>
      <c r="B31" s="84"/>
      <c r="C31" s="84"/>
      <c r="D31" s="84"/>
      <c r="E31" s="84"/>
      <c r="F31" s="84"/>
      <c r="G31" s="84"/>
      <c r="H31" s="84"/>
      <c r="I31" s="84"/>
      <c r="J31" s="85"/>
    </row>
    <row r="32" spans="1:10" x14ac:dyDescent="0.25">
      <c r="A32" s="21" t="s">
        <v>52</v>
      </c>
      <c r="B32" s="89" t="s">
        <v>89</v>
      </c>
      <c r="C32" s="89"/>
      <c r="D32" s="89"/>
      <c r="E32" s="89"/>
      <c r="F32" s="89"/>
      <c r="G32" s="89"/>
      <c r="H32" s="89"/>
      <c r="I32" s="89"/>
      <c r="J32" s="90"/>
    </row>
    <row r="33" spans="1:10" ht="30" x14ac:dyDescent="0.25">
      <c r="A33" s="21" t="s">
        <v>53</v>
      </c>
      <c r="B33" s="89" t="s">
        <v>90</v>
      </c>
      <c r="C33" s="89"/>
      <c r="D33" s="89"/>
      <c r="E33" s="89"/>
      <c r="F33" s="89"/>
      <c r="G33" s="89"/>
      <c r="H33" s="89"/>
      <c r="I33" s="89"/>
      <c r="J33" s="90"/>
    </row>
    <row r="34" spans="1:10" ht="42.75" customHeight="1" x14ac:dyDescent="0.25">
      <c r="A34" s="21" t="s">
        <v>54</v>
      </c>
      <c r="B34" s="93" t="s">
        <v>120</v>
      </c>
      <c r="C34" s="93"/>
      <c r="D34" s="93"/>
      <c r="E34" s="93"/>
      <c r="F34" s="93"/>
      <c r="G34" s="93"/>
      <c r="H34" s="93"/>
      <c r="I34" s="93"/>
      <c r="J34" s="94"/>
    </row>
    <row r="35" spans="1:10" ht="30" x14ac:dyDescent="0.25">
      <c r="A35" s="21" t="s">
        <v>55</v>
      </c>
      <c r="B35" s="93" t="s">
        <v>125</v>
      </c>
      <c r="C35" s="132"/>
      <c r="D35" s="132"/>
      <c r="E35" s="132"/>
      <c r="F35" s="132"/>
      <c r="G35" s="132"/>
      <c r="H35" s="132"/>
      <c r="I35" s="132"/>
      <c r="J35" s="133"/>
    </row>
    <row r="36" spans="1:10" ht="15.75" x14ac:dyDescent="0.25">
      <c r="A36" s="80" t="s">
        <v>56</v>
      </c>
      <c r="B36" s="81"/>
      <c r="C36" s="81"/>
      <c r="D36" s="81"/>
      <c r="E36" s="81"/>
      <c r="F36" s="81"/>
      <c r="G36" s="81"/>
      <c r="H36" s="81"/>
      <c r="I36" s="81"/>
      <c r="J36" s="82"/>
    </row>
    <row r="37" spans="1:10" ht="15.75" x14ac:dyDescent="0.25">
      <c r="A37" s="73" t="s">
        <v>57</v>
      </c>
      <c r="B37" s="74"/>
      <c r="C37" s="74"/>
      <c r="D37" s="74"/>
      <c r="E37" s="74"/>
      <c r="F37" s="74"/>
      <c r="G37" s="74"/>
      <c r="H37" s="74"/>
      <c r="I37" s="74"/>
      <c r="J37" s="75"/>
    </row>
    <row r="38" spans="1:10" ht="27.75" customHeight="1" x14ac:dyDescent="0.25">
      <c r="A38" s="76" t="s">
        <v>121</v>
      </c>
      <c r="B38" s="77"/>
      <c r="C38" s="77"/>
      <c r="D38" s="77"/>
      <c r="E38" s="77"/>
      <c r="F38" s="77"/>
      <c r="G38" s="77"/>
      <c r="H38" s="77"/>
      <c r="I38" s="77"/>
      <c r="J38" s="78"/>
    </row>
    <row r="39" spans="1:10" x14ac:dyDescent="0.25">
      <c r="A39" s="27"/>
      <c r="B39" s="27"/>
      <c r="C39" s="27"/>
      <c r="D39" s="27"/>
      <c r="E39" s="27"/>
      <c r="F39" s="27"/>
      <c r="G39" s="27"/>
      <c r="H39" s="27"/>
      <c r="I39" s="27"/>
      <c r="J39" s="27"/>
    </row>
    <row r="40" spans="1:10" ht="30.75" customHeight="1" x14ac:dyDescent="0.25">
      <c r="A40" s="79" t="s">
        <v>119</v>
      </c>
      <c r="B40" s="79"/>
      <c r="C40" s="79"/>
      <c r="D40" s="79"/>
      <c r="E40" s="79"/>
      <c r="F40" s="79"/>
      <c r="G40" s="79"/>
      <c r="H40" s="79"/>
      <c r="I40" s="79"/>
      <c r="J40" s="79"/>
    </row>
    <row r="41" spans="1:10" x14ac:dyDescent="0.25">
      <c r="B41" s="40"/>
      <c r="C41" s="40"/>
    </row>
    <row r="42" spans="1:10" x14ac:dyDescent="0.25">
      <c r="A42" s="30" t="s">
        <v>59</v>
      </c>
      <c r="B42" s="42">
        <f>+A25</f>
        <v>1000000</v>
      </c>
      <c r="C42" s="40"/>
      <c r="D42" s="38"/>
      <c r="E42" s="38"/>
      <c r="F42" s="38"/>
      <c r="H42" s="38"/>
      <c r="I42" s="38"/>
      <c r="J42" s="38"/>
    </row>
    <row r="43" spans="1:10" x14ac:dyDescent="0.25">
      <c r="A43" s="30" t="s">
        <v>60</v>
      </c>
      <c r="B43" s="42">
        <f>+C25</f>
        <v>3458284</v>
      </c>
      <c r="C43" s="40"/>
      <c r="D43" s="37"/>
      <c r="E43" s="37" t="s">
        <v>100</v>
      </c>
      <c r="F43" s="37"/>
      <c r="H43" s="37"/>
      <c r="I43" s="37" t="s">
        <v>114</v>
      </c>
      <c r="J43" s="37"/>
    </row>
    <row r="44" spans="1:10" x14ac:dyDescent="0.25">
      <c r="A44" s="30" t="s">
        <v>70</v>
      </c>
      <c r="B44" s="42">
        <f>+F25</f>
        <v>2879812.57</v>
      </c>
      <c r="C44" s="40"/>
      <c r="D44" s="36"/>
      <c r="E44" s="36" t="s">
        <v>113</v>
      </c>
      <c r="F44" s="36"/>
      <c r="H44" s="36"/>
      <c r="I44" s="36" t="s">
        <v>115</v>
      </c>
      <c r="J44" s="36"/>
    </row>
    <row r="45" spans="1:10" x14ac:dyDescent="0.25">
      <c r="B45" s="40"/>
      <c r="C45" s="40"/>
    </row>
    <row r="46" spans="1:10" x14ac:dyDescent="0.25">
      <c r="B46" s="40"/>
      <c r="C46" s="40"/>
    </row>
    <row r="47" spans="1:10" x14ac:dyDescent="0.25">
      <c r="B47" s="40"/>
      <c r="C47" s="40"/>
    </row>
  </sheetData>
  <mergeCells count="48">
    <mergeCell ref="A4:J4"/>
    <mergeCell ref="B1:J1"/>
    <mergeCell ref="B2:C2"/>
    <mergeCell ref="D2:H2"/>
    <mergeCell ref="B3:C3"/>
    <mergeCell ref="D3:H3"/>
    <mergeCell ref="C16:J16"/>
    <mergeCell ref="A5:J5"/>
    <mergeCell ref="A6:J6"/>
    <mergeCell ref="A7:J7"/>
    <mergeCell ref="B8:J8"/>
    <mergeCell ref="B9:J9"/>
    <mergeCell ref="B10:J10"/>
    <mergeCell ref="B11:J11"/>
    <mergeCell ref="B12:J12"/>
    <mergeCell ref="A13:J13"/>
    <mergeCell ref="C14:J14"/>
    <mergeCell ref="C15:J15"/>
    <mergeCell ref="A25:B25"/>
    <mergeCell ref="C25:E25"/>
    <mergeCell ref="F25:H25"/>
    <mergeCell ref="I25:J25"/>
    <mergeCell ref="A17:J17"/>
    <mergeCell ref="B18:J18"/>
    <mergeCell ref="B19:J19"/>
    <mergeCell ref="B20:J20"/>
    <mergeCell ref="B21:J21"/>
    <mergeCell ref="A22:J22"/>
    <mergeCell ref="A23:J23"/>
    <mergeCell ref="A24:B24"/>
    <mergeCell ref="C24:E24"/>
    <mergeCell ref="F24:H24"/>
    <mergeCell ref="I24:J24"/>
    <mergeCell ref="A37:J37"/>
    <mergeCell ref="A38:J38"/>
    <mergeCell ref="A40:J40"/>
    <mergeCell ref="A36:J36"/>
    <mergeCell ref="A26:J26"/>
    <mergeCell ref="C27:D27"/>
    <mergeCell ref="E27:F27"/>
    <mergeCell ref="G27:H27"/>
    <mergeCell ref="I27:J27"/>
    <mergeCell ref="A30:J30"/>
    <mergeCell ref="A31:J31"/>
    <mergeCell ref="B32:J32"/>
    <mergeCell ref="B33:J33"/>
    <mergeCell ref="B34:J34"/>
    <mergeCell ref="B35:J35"/>
  </mergeCells>
  <phoneticPr fontId="22" type="noConversion"/>
  <dataValidations xWindow="1546" yWindow="1269" count="15">
    <dataValidation allowBlank="1" sqref="A8" xr:uid="{00000000-0002-0000-0400-000000000000}"/>
    <dataValidation allowBlank="1" showInputMessage="1" prompt="Nombre del capítulo" sqref="B8:J10" xr:uid="{00000000-0002-0000-0400-000001000000}"/>
    <dataValidation allowBlank="1" showInputMessage="1" showErrorMessage="1" prompt="¿A quién va dirigido el programa?, ¿qué característica tiene esta población que requiere ser beneficiada?" sqref="B20:J20" xr:uid="{00000000-0002-0000-0400-000002000000}"/>
    <dataValidation allowBlank="1" showInputMessage="1" showErrorMessage="1" prompt="Nombre del producto" sqref="B32:J32" xr:uid="{00000000-0002-0000-0400-000003000000}"/>
    <dataValidation allowBlank="1" showInputMessage="1" showErrorMessage="1" prompt="1. Describir lo plasmado en el presupuesto_x000a_2. Describir lo alcanzado en términos financieros y de producción " sqref="B34:J34" xr:uid="{00000000-0002-0000-0400-000004000000}"/>
    <dataValidation allowBlank="1" showInputMessage="1" showErrorMessage="1" prompt="De existir desvío, explicar razones." sqref="B35:J35" xr:uid="{00000000-0002-0000-0400-000005000000}"/>
    <dataValidation allowBlank="1" showInputMessage="1" showErrorMessage="1" prompt="Oportunidades de mejora identificadas" sqref="A38:J39" xr:uid="{00000000-0002-0000-0400-000006000000}"/>
    <dataValidation allowBlank="1" showInputMessage="1" showErrorMessage="1" prompt="Presupuesto del programa" sqref="A25:C25 F25" xr:uid="{00000000-0002-0000-0400-000007000000}"/>
    <dataValidation allowBlank="1" showInputMessage="1" showErrorMessage="1" prompt="¿En qué consiste el programa?" sqref="B33:J33 B19:J19" xr:uid="{00000000-0002-0000-0400-000008000000}"/>
    <dataValidation allowBlank="1" showInputMessage="1" showErrorMessage="1" prompt="Nombre de cada producto" sqref="A28:A29" xr:uid="{00000000-0002-0000-0400-000009000000}"/>
    <dataValidation allowBlank="1" showInputMessage="1" showErrorMessage="1" prompt="Nombre del indicador" sqref="B28:B29" xr:uid="{00000000-0002-0000-0400-00000A000000}"/>
    <dataValidation allowBlank="1" showInputMessage="1" showErrorMessage="1" prompt="Meta anual del indicador" sqref="C28:C29 E28" xr:uid="{00000000-0002-0000-0400-00000B000000}"/>
    <dataValidation allowBlank="1" showInputMessage="1" showErrorMessage="1" prompt="Monto presupuestado para el producto" sqref="D28:D29 E29:F29 F28" xr:uid="{00000000-0002-0000-0400-00000C000000}"/>
    <dataValidation allowBlank="1" showInputMessage="1" showErrorMessage="1" prompt="Meta alcanzada en el trimestre" sqref="G28:G29" xr:uid="{00000000-0002-0000-0400-00000D000000}"/>
    <dataValidation allowBlank="1" showInputMessage="1" showErrorMessage="1" prompt="Monto ejecutado en el trimestre" sqref="H28:H29" xr:uid="{00000000-0002-0000-0400-00000E000000}"/>
  </dataValidations>
  <printOptions horizontalCentered="1" verticalCentered="1"/>
  <pageMargins left="0.31496062992125984" right="0.31496062992125984" top="0.35433070866141736" bottom="0.35433070866141736" header="0.31496062992125984" footer="0.31496062992125984"/>
  <pageSetup scale="65"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20579-9065-481C-B949-6A3724475852}">
  <sheetPr>
    <tabColor theme="7" tint="0.79998168889431442"/>
  </sheetPr>
  <dimension ref="A1:K47"/>
  <sheetViews>
    <sheetView showGridLines="0" view="pageBreakPreview" topLeftCell="A9" zoomScale="60" zoomScaleNormal="98" workbookViewId="0">
      <selection activeCell="B35" sqref="B35:J35"/>
    </sheetView>
  </sheetViews>
  <sheetFormatPr baseColWidth="10" defaultColWidth="11.42578125" defaultRowHeight="15" x14ac:dyDescent="0.25"/>
  <cols>
    <col min="1" max="1" width="23" style="5" customWidth="1"/>
    <col min="2" max="2" width="18.42578125" style="5" customWidth="1"/>
    <col min="3" max="9" width="12.7109375" style="5" customWidth="1"/>
    <col min="10" max="10" width="15.5703125" style="5" customWidth="1"/>
  </cols>
  <sheetData>
    <row r="1" spans="1:10" ht="21.75" thickBot="1" x14ac:dyDescent="0.3">
      <c r="A1" s="22"/>
      <c r="B1" s="123" t="s">
        <v>0</v>
      </c>
      <c r="C1" s="124"/>
      <c r="D1" s="124"/>
      <c r="E1" s="124"/>
      <c r="F1" s="124"/>
      <c r="G1" s="124"/>
      <c r="H1" s="124"/>
      <c r="I1" s="124"/>
      <c r="J1" s="125"/>
    </row>
    <row r="2" spans="1:10" ht="21.75" thickBot="1" x14ac:dyDescent="0.3">
      <c r="A2" s="23"/>
      <c r="B2" s="126" t="s">
        <v>1</v>
      </c>
      <c r="C2" s="127"/>
      <c r="D2" s="126" t="s">
        <v>2</v>
      </c>
      <c r="E2" s="127"/>
      <c r="F2" s="127"/>
      <c r="G2" s="127"/>
      <c r="H2" s="128"/>
      <c r="I2" s="1" t="s">
        <v>3</v>
      </c>
      <c r="J2" s="2" t="s">
        <v>4</v>
      </c>
    </row>
    <row r="3" spans="1:10" ht="21.75" thickBot="1" x14ac:dyDescent="0.3">
      <c r="A3" s="24"/>
      <c r="B3" s="129" t="s">
        <v>5</v>
      </c>
      <c r="C3" s="130"/>
      <c r="D3" s="129"/>
      <c r="E3" s="130"/>
      <c r="F3" s="130"/>
      <c r="G3" s="130"/>
      <c r="H3" s="131"/>
      <c r="I3" s="28">
        <v>45842</v>
      </c>
      <c r="J3" s="29"/>
    </row>
    <row r="4" spans="1:10" x14ac:dyDescent="0.25">
      <c r="A4" s="119"/>
      <c r="B4" s="120"/>
      <c r="C4" s="120"/>
      <c r="D4" s="121"/>
      <c r="E4" s="121"/>
      <c r="F4" s="121"/>
      <c r="G4" s="121"/>
      <c r="H4" s="121"/>
      <c r="I4" s="120"/>
      <c r="J4" s="122"/>
    </row>
    <row r="5" spans="1:10" ht="3" customHeight="1" x14ac:dyDescent="0.25">
      <c r="A5" s="108"/>
      <c r="B5" s="109"/>
      <c r="C5" s="109"/>
      <c r="D5" s="109"/>
      <c r="E5" s="109"/>
      <c r="F5" s="109"/>
      <c r="G5" s="109"/>
      <c r="H5" s="109"/>
      <c r="I5" s="109"/>
      <c r="J5" s="110"/>
    </row>
    <row r="6" spans="1:10" ht="15.75" x14ac:dyDescent="0.25">
      <c r="A6" s="80" t="s">
        <v>92</v>
      </c>
      <c r="B6" s="81"/>
      <c r="C6" s="81"/>
      <c r="D6" s="81"/>
      <c r="E6" s="81"/>
      <c r="F6" s="81"/>
      <c r="G6" s="81"/>
      <c r="H6" s="81"/>
      <c r="I6" s="81"/>
      <c r="J6" s="82"/>
    </row>
    <row r="7" spans="1:10" ht="15.75" x14ac:dyDescent="0.25">
      <c r="A7" s="83" t="s">
        <v>7</v>
      </c>
      <c r="B7" s="84"/>
      <c r="C7" s="84"/>
      <c r="D7" s="84"/>
      <c r="E7" s="84"/>
      <c r="F7" s="84"/>
      <c r="G7" s="84"/>
      <c r="H7" s="84"/>
      <c r="I7" s="84"/>
      <c r="J7" s="85"/>
    </row>
    <row r="8" spans="1:10" x14ac:dyDescent="0.25">
      <c r="A8" s="3" t="s">
        <v>8</v>
      </c>
      <c r="B8" s="111" t="s">
        <v>9</v>
      </c>
      <c r="C8" s="112"/>
      <c r="D8" s="112"/>
      <c r="E8" s="112"/>
      <c r="F8" s="112"/>
      <c r="G8" s="112"/>
      <c r="H8" s="112"/>
      <c r="I8" s="112"/>
      <c r="J8" s="113"/>
    </row>
    <row r="9" spans="1:10" ht="15" customHeight="1" x14ac:dyDescent="0.25">
      <c r="A9" s="25" t="s">
        <v>10</v>
      </c>
      <c r="B9" s="111" t="s">
        <v>11</v>
      </c>
      <c r="C9" s="112"/>
      <c r="D9" s="112"/>
      <c r="E9" s="112"/>
      <c r="F9" s="112"/>
      <c r="G9" s="112"/>
      <c r="H9" s="112"/>
      <c r="I9" s="112"/>
      <c r="J9" s="113"/>
    </row>
    <row r="10" spans="1:10" x14ac:dyDescent="0.25">
      <c r="A10" s="25" t="s">
        <v>12</v>
      </c>
      <c r="B10" s="111" t="s">
        <v>13</v>
      </c>
      <c r="C10" s="112"/>
      <c r="D10" s="112"/>
      <c r="E10" s="112"/>
      <c r="F10" s="112"/>
      <c r="G10" s="112"/>
      <c r="H10" s="112"/>
      <c r="I10" s="112"/>
      <c r="J10" s="113"/>
    </row>
    <row r="11" spans="1:10" ht="44.25" customHeight="1" x14ac:dyDescent="0.25">
      <c r="A11" s="3" t="s">
        <v>14</v>
      </c>
      <c r="B11" s="116" t="s">
        <v>93</v>
      </c>
      <c r="C11" s="117"/>
      <c r="D11" s="117"/>
      <c r="E11" s="117"/>
      <c r="F11" s="117"/>
      <c r="G11" s="117"/>
      <c r="H11" s="117"/>
      <c r="I11" s="117"/>
      <c r="J11" s="118"/>
    </row>
    <row r="12" spans="1:10" ht="49.5" customHeight="1" x14ac:dyDescent="0.25">
      <c r="A12" s="3" t="s">
        <v>16</v>
      </c>
      <c r="B12" s="137" t="s">
        <v>91</v>
      </c>
      <c r="C12" s="138"/>
      <c r="D12" s="138"/>
      <c r="E12" s="138"/>
      <c r="F12" s="138"/>
      <c r="G12" s="138"/>
      <c r="H12" s="138"/>
      <c r="I12" s="138"/>
      <c r="J12" s="139"/>
    </row>
    <row r="13" spans="1:10" ht="15.75" x14ac:dyDescent="0.25">
      <c r="A13" s="80" t="s">
        <v>17</v>
      </c>
      <c r="B13" s="81"/>
      <c r="C13" s="81"/>
      <c r="D13" s="81"/>
      <c r="E13" s="81"/>
      <c r="F13" s="81"/>
      <c r="G13" s="81"/>
      <c r="H13" s="81"/>
      <c r="I13" s="81"/>
      <c r="J13" s="82"/>
    </row>
    <row r="14" spans="1:10" ht="27.75" customHeight="1" x14ac:dyDescent="0.25">
      <c r="A14" s="3" t="s">
        <v>18</v>
      </c>
      <c r="B14" s="34">
        <v>3</v>
      </c>
      <c r="C14" s="107" t="str">
        <f>IFERROR(VLOOKUP(B14,'[1]Validacion datos'!A2:B5,2,FALSE),"")</f>
        <v>DESARROLLO PRODUCTIVO</v>
      </c>
      <c r="D14" s="107"/>
      <c r="E14" s="107"/>
      <c r="F14" s="107"/>
      <c r="G14" s="107"/>
      <c r="H14" s="107"/>
      <c r="I14" s="107"/>
      <c r="J14" s="107"/>
    </row>
    <row r="15" spans="1:10" ht="26.25" customHeight="1" x14ac:dyDescent="0.25">
      <c r="A15" s="3" t="s">
        <v>19</v>
      </c>
      <c r="B15" s="35">
        <v>3.2</v>
      </c>
      <c r="C15" s="107" t="str">
        <f>IFERROR(VLOOKUP(B15,'[1]Validacion datos'!A8:B26,2,FALSE),"")</f>
        <v>Energía confiable y ambientalmente sostenible</v>
      </c>
      <c r="D15" s="107"/>
      <c r="E15" s="107"/>
      <c r="F15" s="107"/>
      <c r="G15" s="107"/>
      <c r="H15" s="107"/>
      <c r="I15" s="107"/>
      <c r="J15" s="107"/>
    </row>
    <row r="16" spans="1:10" ht="24" customHeight="1" x14ac:dyDescent="0.25">
      <c r="A16" s="3" t="s">
        <v>20</v>
      </c>
      <c r="B16" s="7" t="s">
        <v>116</v>
      </c>
      <c r="C16" s="107" t="str">
        <f>IFERROR(VLOOKUP(B16,'[1]Validacion datos'!D8:E64,2,FALSE),"")</f>
        <v>Asegurar un suministro confiable de electricidad, a precios competitivos y en condiciones de sostenibilidad financiera y ambiental</v>
      </c>
      <c r="D16" s="107"/>
      <c r="E16" s="107"/>
      <c r="F16" s="107"/>
      <c r="G16" s="107"/>
      <c r="H16" s="107"/>
      <c r="I16" s="107"/>
      <c r="J16" s="107"/>
    </row>
    <row r="17" spans="1:11" ht="15.75" x14ac:dyDescent="0.25">
      <c r="A17" s="80" t="s">
        <v>22</v>
      </c>
      <c r="B17" s="81"/>
      <c r="C17" s="81"/>
      <c r="D17" s="81"/>
      <c r="E17" s="81"/>
      <c r="F17" s="81"/>
      <c r="G17" s="81"/>
      <c r="H17" s="81"/>
      <c r="I17" s="81"/>
      <c r="J17" s="82"/>
    </row>
    <row r="18" spans="1:11" ht="29.25" customHeight="1" x14ac:dyDescent="0.25">
      <c r="A18" s="3" t="s">
        <v>23</v>
      </c>
      <c r="B18" s="89" t="s">
        <v>94</v>
      </c>
      <c r="C18" s="89"/>
      <c r="D18" s="89"/>
      <c r="E18" s="89"/>
      <c r="F18" s="89"/>
      <c r="G18" s="89"/>
      <c r="H18" s="89"/>
      <c r="I18" s="89"/>
      <c r="J18" s="90"/>
    </row>
    <row r="19" spans="1:11" ht="45.75" customHeight="1" x14ac:dyDescent="0.25">
      <c r="A19" s="8" t="s">
        <v>25</v>
      </c>
      <c r="B19" s="140" t="s">
        <v>123</v>
      </c>
      <c r="C19" s="140"/>
      <c r="D19" s="140"/>
      <c r="E19" s="140"/>
      <c r="F19" s="140"/>
      <c r="G19" s="140"/>
      <c r="H19" s="140"/>
      <c r="I19" s="140"/>
      <c r="J19" s="141"/>
    </row>
    <row r="20" spans="1:11" ht="34.5" customHeight="1" x14ac:dyDescent="0.25">
      <c r="A20" s="8" t="s">
        <v>26</v>
      </c>
      <c r="B20" s="89" t="s">
        <v>78</v>
      </c>
      <c r="C20" s="89"/>
      <c r="D20" s="89"/>
      <c r="E20" s="89"/>
      <c r="F20" s="89"/>
      <c r="G20" s="89"/>
      <c r="H20" s="89"/>
      <c r="I20" s="89"/>
      <c r="J20" s="90"/>
    </row>
    <row r="21" spans="1:11" ht="60" customHeight="1" x14ac:dyDescent="0.25">
      <c r="A21" s="8" t="s">
        <v>27</v>
      </c>
      <c r="B21" s="140" t="s">
        <v>95</v>
      </c>
      <c r="C21" s="140"/>
      <c r="D21" s="140"/>
      <c r="E21" s="140"/>
      <c r="F21" s="140"/>
      <c r="G21" s="140"/>
      <c r="H21" s="140"/>
      <c r="I21" s="140"/>
      <c r="J21" s="141"/>
    </row>
    <row r="22" spans="1:11" ht="15.75" x14ac:dyDescent="0.25">
      <c r="A22" s="80" t="s">
        <v>28</v>
      </c>
      <c r="B22" s="81"/>
      <c r="C22" s="81"/>
      <c r="D22" s="81"/>
      <c r="E22" s="81"/>
      <c r="F22" s="81"/>
      <c r="G22" s="81"/>
      <c r="H22" s="81"/>
      <c r="I22" s="81"/>
      <c r="J22" s="82"/>
    </row>
    <row r="23" spans="1:11" ht="15.75" x14ac:dyDescent="0.25">
      <c r="A23" s="83" t="s">
        <v>29</v>
      </c>
      <c r="B23" s="84"/>
      <c r="C23" s="84"/>
      <c r="D23" s="84"/>
      <c r="E23" s="84"/>
      <c r="F23" s="84"/>
      <c r="G23" s="84"/>
      <c r="H23" s="84"/>
      <c r="I23" s="84"/>
      <c r="J23" s="85"/>
    </row>
    <row r="24" spans="1:11" ht="15" customHeight="1" x14ac:dyDescent="0.25">
      <c r="A24" s="102" t="s">
        <v>30</v>
      </c>
      <c r="B24" s="103"/>
      <c r="C24" s="104" t="s">
        <v>31</v>
      </c>
      <c r="D24" s="105"/>
      <c r="E24" s="105"/>
      <c r="F24" s="105" t="s">
        <v>32</v>
      </c>
      <c r="G24" s="105"/>
      <c r="H24" s="103"/>
      <c r="I24" s="104" t="s">
        <v>33</v>
      </c>
      <c r="J24" s="106"/>
    </row>
    <row r="25" spans="1:11" x14ac:dyDescent="0.25">
      <c r="A25" s="95">
        <v>1000000</v>
      </c>
      <c r="B25" s="96"/>
      <c r="C25" s="97">
        <v>261661</v>
      </c>
      <c r="D25" s="98"/>
      <c r="E25" s="99"/>
      <c r="F25" s="97">
        <v>76500</v>
      </c>
      <c r="G25" s="98"/>
      <c r="H25" s="99"/>
      <c r="I25" s="134">
        <f>+F25/C25</f>
        <v>0.29236301932653319</v>
      </c>
      <c r="J25" s="135"/>
    </row>
    <row r="26" spans="1:11" ht="15.75" x14ac:dyDescent="0.25">
      <c r="A26" s="83" t="s">
        <v>34</v>
      </c>
      <c r="B26" s="84"/>
      <c r="C26" s="84"/>
      <c r="D26" s="84"/>
      <c r="E26" s="84"/>
      <c r="F26" s="84"/>
      <c r="G26" s="84"/>
      <c r="H26" s="84"/>
      <c r="I26" s="84"/>
      <c r="J26" s="85"/>
    </row>
    <row r="27" spans="1:11" x14ac:dyDescent="0.25">
      <c r="A27" s="4"/>
      <c r="B27"/>
      <c r="C27" s="86" t="s">
        <v>35</v>
      </c>
      <c r="D27" s="87"/>
      <c r="E27" s="86" t="s">
        <v>36</v>
      </c>
      <c r="F27" s="87"/>
      <c r="G27" s="86" t="s">
        <v>37</v>
      </c>
      <c r="H27" s="86"/>
      <c r="I27" s="86" t="s">
        <v>38</v>
      </c>
      <c r="J27" s="88"/>
    </row>
    <row r="28" spans="1:11" ht="38.25" x14ac:dyDescent="0.25">
      <c r="A28" s="9" t="s">
        <v>39</v>
      </c>
      <c r="B28" s="10" t="s">
        <v>40</v>
      </c>
      <c r="C28" s="10" t="s">
        <v>41</v>
      </c>
      <c r="D28" s="10" t="s">
        <v>42</v>
      </c>
      <c r="E28" s="10" t="s">
        <v>43</v>
      </c>
      <c r="F28" s="10" t="s">
        <v>44</v>
      </c>
      <c r="G28" s="10" t="s">
        <v>45</v>
      </c>
      <c r="H28" s="10" t="s">
        <v>46</v>
      </c>
      <c r="I28" s="10" t="s">
        <v>47</v>
      </c>
      <c r="J28" s="11" t="s">
        <v>48</v>
      </c>
    </row>
    <row r="29" spans="1:11" ht="118.5" customHeight="1" x14ac:dyDescent="0.25">
      <c r="A29" s="66" t="s">
        <v>96</v>
      </c>
      <c r="B29" s="67" t="s">
        <v>124</v>
      </c>
      <c r="C29" s="54">
        <v>48</v>
      </c>
      <c r="D29" s="53">
        <v>529113</v>
      </c>
      <c r="E29" s="52">
        <v>12</v>
      </c>
      <c r="F29" s="68">
        <v>76500</v>
      </c>
      <c r="G29" s="56">
        <v>12</v>
      </c>
      <c r="H29" s="53">
        <v>76500</v>
      </c>
      <c r="I29" s="57">
        <f>+Tabla159[[#This Row],[Física 
(E)]]/Tabla159[[#This Row],[Física
(C)]]</f>
        <v>1</v>
      </c>
      <c r="J29" s="58">
        <f>+Tabla159[[#This Row],[Financiera 
 (F)]]/Tabla159[[#This Row],[Financiera
(D)]]</f>
        <v>1</v>
      </c>
      <c r="K29" s="46"/>
    </row>
    <row r="30" spans="1:11" ht="15.75" x14ac:dyDescent="0.25">
      <c r="A30" s="80" t="s">
        <v>50</v>
      </c>
      <c r="B30" s="81"/>
      <c r="C30" s="81"/>
      <c r="D30" s="81"/>
      <c r="E30" s="81"/>
      <c r="F30" s="81"/>
      <c r="G30" s="81"/>
      <c r="H30" s="81"/>
      <c r="I30" s="81"/>
      <c r="J30" s="82"/>
    </row>
    <row r="31" spans="1:11" ht="15.75" x14ac:dyDescent="0.25">
      <c r="A31" s="83" t="s">
        <v>51</v>
      </c>
      <c r="B31" s="84"/>
      <c r="C31" s="84"/>
      <c r="D31" s="84"/>
      <c r="E31" s="84"/>
      <c r="F31" s="84"/>
      <c r="G31" s="84"/>
      <c r="H31" s="84"/>
      <c r="I31" s="84"/>
      <c r="J31" s="85"/>
    </row>
    <row r="32" spans="1:11" x14ac:dyDescent="0.25">
      <c r="A32" s="21" t="s">
        <v>52</v>
      </c>
      <c r="B32" s="89" t="s">
        <v>96</v>
      </c>
      <c r="C32" s="89"/>
      <c r="D32" s="89"/>
      <c r="E32" s="89"/>
      <c r="F32" s="89"/>
      <c r="G32" s="89"/>
      <c r="H32" s="89"/>
      <c r="I32" s="89"/>
      <c r="J32" s="90"/>
    </row>
    <row r="33" spans="1:10" ht="46.5" customHeight="1" x14ac:dyDescent="0.25">
      <c r="A33" s="21" t="s">
        <v>53</v>
      </c>
      <c r="B33" s="140" t="s">
        <v>123</v>
      </c>
      <c r="C33" s="140"/>
      <c r="D33" s="140"/>
      <c r="E33" s="140"/>
      <c r="F33" s="140"/>
      <c r="G33" s="140"/>
      <c r="H33" s="140"/>
      <c r="I33" s="140"/>
      <c r="J33" s="141"/>
    </row>
    <row r="34" spans="1:10" ht="45.75" customHeight="1" x14ac:dyDescent="0.25">
      <c r="A34" s="21" t="s">
        <v>54</v>
      </c>
      <c r="B34" s="142" t="s">
        <v>127</v>
      </c>
      <c r="C34" s="142"/>
      <c r="D34" s="142"/>
      <c r="E34" s="142"/>
      <c r="F34" s="142"/>
      <c r="G34" s="142"/>
      <c r="H34" s="142"/>
      <c r="I34" s="142"/>
      <c r="J34" s="143"/>
    </row>
    <row r="35" spans="1:10" ht="30" x14ac:dyDescent="0.25">
      <c r="A35" s="21" t="s">
        <v>55</v>
      </c>
      <c r="B35" s="144" t="s">
        <v>125</v>
      </c>
      <c r="C35" s="144"/>
      <c r="D35" s="144"/>
      <c r="E35" s="144"/>
      <c r="F35" s="144"/>
      <c r="G35" s="144"/>
      <c r="H35" s="144"/>
      <c r="I35" s="144"/>
      <c r="J35" s="145"/>
    </row>
    <row r="36" spans="1:10" ht="15.75" x14ac:dyDescent="0.25">
      <c r="A36" s="80" t="s">
        <v>56</v>
      </c>
      <c r="B36" s="81"/>
      <c r="C36" s="81"/>
      <c r="D36" s="81"/>
      <c r="E36" s="81"/>
      <c r="F36" s="81"/>
      <c r="G36" s="81"/>
      <c r="H36" s="81"/>
      <c r="I36" s="81"/>
      <c r="J36" s="82"/>
    </row>
    <row r="37" spans="1:10" ht="15.75" x14ac:dyDescent="0.25">
      <c r="A37" s="73" t="s">
        <v>57</v>
      </c>
      <c r="B37" s="74"/>
      <c r="C37" s="74"/>
      <c r="D37" s="74"/>
      <c r="E37" s="74"/>
      <c r="F37" s="74"/>
      <c r="G37" s="74"/>
      <c r="H37" s="74"/>
      <c r="I37" s="74"/>
      <c r="J37" s="75"/>
    </row>
    <row r="38" spans="1:10" ht="27.75" customHeight="1" x14ac:dyDescent="0.25">
      <c r="A38" s="76" t="s">
        <v>126</v>
      </c>
      <c r="B38" s="77"/>
      <c r="C38" s="77"/>
      <c r="D38" s="77"/>
      <c r="E38" s="77"/>
      <c r="F38" s="77"/>
      <c r="G38" s="77"/>
      <c r="H38" s="77"/>
      <c r="I38" s="77"/>
      <c r="J38" s="78"/>
    </row>
    <row r="39" spans="1:10" ht="27.75" customHeight="1" x14ac:dyDescent="0.25">
      <c r="A39" s="27"/>
      <c r="B39" s="27"/>
      <c r="C39" s="27"/>
      <c r="D39" s="27"/>
      <c r="E39" s="27"/>
      <c r="F39" s="27"/>
      <c r="G39" s="27"/>
      <c r="H39" s="27"/>
      <c r="I39" s="27"/>
      <c r="J39" s="27"/>
    </row>
    <row r="40" spans="1:10" ht="30.75" customHeight="1" x14ac:dyDescent="0.25">
      <c r="A40" s="146" t="s">
        <v>58</v>
      </c>
      <c r="B40" s="146"/>
      <c r="C40" s="146"/>
      <c r="D40" s="146"/>
      <c r="E40" s="146"/>
      <c r="F40" s="146"/>
      <c r="G40" s="146"/>
      <c r="H40" s="146"/>
      <c r="I40" s="146"/>
      <c r="J40" s="146"/>
    </row>
    <row r="42" spans="1:10" x14ac:dyDescent="0.25">
      <c r="A42" s="30" t="s">
        <v>59</v>
      </c>
      <c r="B42" s="42">
        <f>+A25</f>
        <v>1000000</v>
      </c>
      <c r="D42" s="38"/>
      <c r="E42" s="38"/>
      <c r="F42" s="38"/>
      <c r="H42" s="38"/>
      <c r="I42" s="38"/>
      <c r="J42" s="38"/>
    </row>
    <row r="43" spans="1:10" x14ac:dyDescent="0.25">
      <c r="A43" s="30" t="s">
        <v>60</v>
      </c>
      <c r="B43" s="42">
        <f>+C25</f>
        <v>261661</v>
      </c>
      <c r="D43" s="37"/>
      <c r="E43" s="37" t="s">
        <v>100</v>
      </c>
      <c r="F43" s="37"/>
      <c r="H43" s="37"/>
      <c r="I43" s="37" t="s">
        <v>114</v>
      </c>
      <c r="J43" s="37"/>
    </row>
    <row r="44" spans="1:10" x14ac:dyDescent="0.25">
      <c r="A44" s="30" t="s">
        <v>70</v>
      </c>
      <c r="B44" s="42">
        <f>+F25</f>
        <v>76500</v>
      </c>
      <c r="D44" s="36"/>
      <c r="E44" s="36" t="s">
        <v>113</v>
      </c>
      <c r="F44" s="36"/>
      <c r="H44" s="36"/>
      <c r="I44" s="36" t="s">
        <v>115</v>
      </c>
      <c r="J44" s="36"/>
    </row>
    <row r="45" spans="1:10" x14ac:dyDescent="0.25">
      <c r="B45" s="40"/>
    </row>
    <row r="46" spans="1:10" x14ac:dyDescent="0.25">
      <c r="B46" s="40"/>
    </row>
    <row r="47" spans="1:10" x14ac:dyDescent="0.25">
      <c r="B47" s="40"/>
    </row>
  </sheetData>
  <mergeCells count="48">
    <mergeCell ref="B10:J10"/>
    <mergeCell ref="B1:J1"/>
    <mergeCell ref="B2:C2"/>
    <mergeCell ref="D2:H2"/>
    <mergeCell ref="B3:C3"/>
    <mergeCell ref="D3:H3"/>
    <mergeCell ref="A4:J4"/>
    <mergeCell ref="A5:J5"/>
    <mergeCell ref="A6:J6"/>
    <mergeCell ref="A7:J7"/>
    <mergeCell ref="B8:J8"/>
    <mergeCell ref="B9:J9"/>
    <mergeCell ref="B11:J11"/>
    <mergeCell ref="B12:J12"/>
    <mergeCell ref="A13:J13"/>
    <mergeCell ref="C14:J14"/>
    <mergeCell ref="C15:J15"/>
    <mergeCell ref="C16:J16"/>
    <mergeCell ref="A25:B25"/>
    <mergeCell ref="C25:E25"/>
    <mergeCell ref="F25:H25"/>
    <mergeCell ref="I25:J25"/>
    <mergeCell ref="A17:J17"/>
    <mergeCell ref="B18:J18"/>
    <mergeCell ref="B19:J19"/>
    <mergeCell ref="B20:J20"/>
    <mergeCell ref="B21:J21"/>
    <mergeCell ref="A22:J22"/>
    <mergeCell ref="A23:J23"/>
    <mergeCell ref="A24:B24"/>
    <mergeCell ref="C24:E24"/>
    <mergeCell ref="F24:H24"/>
    <mergeCell ref="I24:J24"/>
    <mergeCell ref="A26:J26"/>
    <mergeCell ref="C27:D27"/>
    <mergeCell ref="E27:F27"/>
    <mergeCell ref="G27:H27"/>
    <mergeCell ref="I27:J27"/>
    <mergeCell ref="B35:J35"/>
    <mergeCell ref="A36:J36"/>
    <mergeCell ref="A37:J37"/>
    <mergeCell ref="A38:J38"/>
    <mergeCell ref="A40:J40"/>
    <mergeCell ref="A30:J30"/>
    <mergeCell ref="A31:J31"/>
    <mergeCell ref="B32:J32"/>
    <mergeCell ref="B33:J33"/>
    <mergeCell ref="B34:J34"/>
  </mergeCells>
  <dataValidations count="15">
    <dataValidation allowBlank="1" showInputMessage="1" showErrorMessage="1" prompt="Monto ejecutado en el trimestre" sqref="H28:H29" xr:uid="{1C6256AD-1FB4-4F80-B743-BB67C277804E}"/>
    <dataValidation allowBlank="1" showInputMessage="1" showErrorMessage="1" prompt="Meta alcanzada en el trimestre" sqref="G28:G29" xr:uid="{A571CD4F-954F-492A-B10E-AB7C09314771}"/>
    <dataValidation allowBlank="1" showInputMessage="1" showErrorMessage="1" prompt="Monto presupuestado para el producto" sqref="D28:D29 E29:F29 F28" xr:uid="{70A1CF5E-D977-4231-A52C-A53D0F92EC07}"/>
    <dataValidation allowBlank="1" showInputMessage="1" showErrorMessage="1" prompt="Meta anual del indicador" sqref="C28:C29 E28" xr:uid="{E0E57DBF-F072-4DEE-9614-2CFC1626D50B}"/>
    <dataValidation allowBlank="1" showInputMessage="1" showErrorMessage="1" prompt="Nombre del indicador" sqref="B28:B29" xr:uid="{C7D9FDBE-9FDB-45B2-AC10-18FB9A14158E}"/>
    <dataValidation allowBlank="1" showInputMessage="1" showErrorMessage="1" prompt="Nombre de cada producto" sqref="A28:A29" xr:uid="{68C8B04C-3AA7-4CD2-80AA-03B9250755C2}"/>
    <dataValidation allowBlank="1" showInputMessage="1" showErrorMessage="1" prompt="¿En qué consiste el programa?" sqref="B19 B33:J33" xr:uid="{74103365-2094-46B8-86E3-ABEC725DDEA5}"/>
    <dataValidation allowBlank="1" showInputMessage="1" showErrorMessage="1" prompt="Presupuesto del programa" sqref="A25:C25 F25" xr:uid="{340F1EB5-2A86-4FE5-BAA9-FC699120C145}"/>
    <dataValidation allowBlank="1" showInputMessage="1" showErrorMessage="1" prompt="Oportunidades de mejora identificadas" sqref="A38:J39" xr:uid="{C168C9D9-A8E9-4914-93C7-23DC24891AE7}"/>
    <dataValidation allowBlank="1" showInputMessage="1" showErrorMessage="1" prompt="De existir desvío, explicar razones." sqref="B35:J35" xr:uid="{57EA7680-51A9-4695-9B23-3F00EC5B55C6}"/>
    <dataValidation allowBlank="1" showInputMessage="1" showErrorMessage="1" prompt="Nombre del producto" sqref="B32:J32" xr:uid="{5A739C06-FA61-41EC-BE3D-0FFB550ABB6B}"/>
    <dataValidation allowBlank="1" showInputMessage="1" showErrorMessage="1" prompt="¿A quién va dirigido el programa?, ¿qué característica tiene esta población que requiere ser beneficiada?" sqref="B20:J20" xr:uid="{FCA123DD-107E-4D13-B845-AFE87D64F802}"/>
    <dataValidation allowBlank="1" showInputMessage="1" prompt="Nombre del capítulo" sqref="B8:J10" xr:uid="{19515046-0D80-4D34-AD74-EE4F0F48E5C7}"/>
    <dataValidation allowBlank="1" sqref="A8" xr:uid="{41CEAD96-6072-40A6-9FFC-432607E150C3}"/>
    <dataValidation allowBlank="1" showInputMessage="1" showErrorMessage="1" prompt="1. Describir lo plasmado en el presupuesto_x000a_2. Describir lo alcanzado en términos financieros y de producción " sqref="B34:J34" xr:uid="{EA6496CC-0856-4B5E-865B-14E8F22566CD}"/>
  </dataValidations>
  <printOptions horizontalCentered="1" verticalCentered="1"/>
  <pageMargins left="0.31496062992125984" right="0.31496062992125984" top="0.35433070866141736" bottom="0.35433070866141736" header="0.31496062992125984" footer="0.31496062992125984"/>
  <pageSetup scale="65" fitToWidth="0" orientation="portrait"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79998168889431442"/>
  </sheetPr>
  <dimension ref="A1:J45"/>
  <sheetViews>
    <sheetView showGridLines="0" view="pageBreakPreview" topLeftCell="A16" zoomScale="80" zoomScaleNormal="87" zoomScaleSheetLayoutView="80" workbookViewId="0">
      <selection activeCell="B35" sqref="B35:J35"/>
    </sheetView>
  </sheetViews>
  <sheetFormatPr baseColWidth="10" defaultColWidth="11.42578125" defaultRowHeight="15" x14ac:dyDescent="0.25"/>
  <cols>
    <col min="1" max="1" width="23" style="5" customWidth="1"/>
    <col min="2" max="2" width="18.42578125" style="5" bestFit="1" customWidth="1"/>
    <col min="3" max="3" width="12.7109375" style="5" customWidth="1"/>
    <col min="4" max="4" width="14.85546875" style="5" bestFit="1" customWidth="1"/>
    <col min="5" max="5" width="12.7109375" style="5" customWidth="1"/>
    <col min="6" max="6" width="14.140625" style="5" bestFit="1" customWidth="1"/>
    <col min="7" max="9" width="12.7109375" style="5" customWidth="1"/>
    <col min="10" max="10" width="17.85546875" style="5" customWidth="1"/>
  </cols>
  <sheetData>
    <row r="1" spans="1:10" ht="21.75" thickBot="1" x14ac:dyDescent="0.3">
      <c r="A1" s="22"/>
      <c r="B1" s="123" t="s">
        <v>0</v>
      </c>
      <c r="C1" s="124"/>
      <c r="D1" s="124"/>
      <c r="E1" s="124"/>
      <c r="F1" s="124"/>
      <c r="G1" s="124"/>
      <c r="H1" s="124"/>
      <c r="I1" s="124"/>
      <c r="J1" s="125"/>
    </row>
    <row r="2" spans="1:10" ht="21.75" thickBot="1" x14ac:dyDescent="0.3">
      <c r="A2" s="23"/>
      <c r="B2" s="126" t="s">
        <v>1</v>
      </c>
      <c r="C2" s="127"/>
      <c r="D2" s="126" t="s">
        <v>2</v>
      </c>
      <c r="E2" s="127"/>
      <c r="F2" s="127"/>
      <c r="G2" s="127"/>
      <c r="H2" s="128"/>
      <c r="I2" s="1" t="s">
        <v>3</v>
      </c>
      <c r="J2" s="2" t="s">
        <v>4</v>
      </c>
    </row>
    <row r="3" spans="1:10" ht="21.75" thickBot="1" x14ac:dyDescent="0.3">
      <c r="A3" s="24"/>
      <c r="B3" s="129" t="s">
        <v>5</v>
      </c>
      <c r="C3" s="130"/>
      <c r="D3" s="129"/>
      <c r="E3" s="130"/>
      <c r="F3" s="130"/>
      <c r="G3" s="130"/>
      <c r="H3" s="131"/>
      <c r="I3" s="28">
        <v>45842</v>
      </c>
      <c r="J3" s="29"/>
    </row>
    <row r="4" spans="1:10" x14ac:dyDescent="0.25">
      <c r="A4" s="119"/>
      <c r="B4" s="120"/>
      <c r="C4" s="120"/>
      <c r="D4" s="121"/>
      <c r="E4" s="121"/>
      <c r="F4" s="121"/>
      <c r="G4" s="121"/>
      <c r="H4" s="121"/>
      <c r="I4" s="120"/>
      <c r="J4" s="122"/>
    </row>
    <row r="5" spans="1:10" ht="3" customHeight="1" x14ac:dyDescent="0.25">
      <c r="A5" s="108"/>
      <c r="B5" s="109"/>
      <c r="C5" s="109"/>
      <c r="D5" s="109"/>
      <c r="E5" s="109"/>
      <c r="F5" s="109"/>
      <c r="G5" s="109"/>
      <c r="H5" s="109"/>
      <c r="I5" s="109"/>
      <c r="J5" s="110"/>
    </row>
    <row r="6" spans="1:10" ht="15.75" x14ac:dyDescent="0.25">
      <c r="A6" s="80" t="s">
        <v>92</v>
      </c>
      <c r="B6" s="81"/>
      <c r="C6" s="81"/>
      <c r="D6" s="81"/>
      <c r="E6" s="81"/>
      <c r="F6" s="81"/>
      <c r="G6" s="81"/>
      <c r="H6" s="81"/>
      <c r="I6" s="81"/>
      <c r="J6" s="82"/>
    </row>
    <row r="7" spans="1:10" ht="15.75" x14ac:dyDescent="0.25">
      <c r="A7" s="83" t="s">
        <v>7</v>
      </c>
      <c r="B7" s="84"/>
      <c r="C7" s="84"/>
      <c r="D7" s="84"/>
      <c r="E7" s="84"/>
      <c r="F7" s="84"/>
      <c r="G7" s="84"/>
      <c r="H7" s="84"/>
      <c r="I7" s="84"/>
      <c r="J7" s="85"/>
    </row>
    <row r="8" spans="1:10" x14ac:dyDescent="0.25">
      <c r="A8" s="3" t="s">
        <v>8</v>
      </c>
      <c r="B8" s="111" t="s">
        <v>9</v>
      </c>
      <c r="C8" s="112"/>
      <c r="D8" s="112"/>
      <c r="E8" s="112"/>
      <c r="F8" s="112"/>
      <c r="G8" s="112"/>
      <c r="H8" s="112"/>
      <c r="I8" s="112"/>
      <c r="J8" s="113"/>
    </row>
    <row r="9" spans="1:10" ht="15" customHeight="1" x14ac:dyDescent="0.25">
      <c r="A9" s="25" t="s">
        <v>10</v>
      </c>
      <c r="B9" s="111" t="s">
        <v>11</v>
      </c>
      <c r="C9" s="112"/>
      <c r="D9" s="112"/>
      <c r="E9" s="112"/>
      <c r="F9" s="112"/>
      <c r="G9" s="112"/>
      <c r="H9" s="112"/>
      <c r="I9" s="112"/>
      <c r="J9" s="113"/>
    </row>
    <row r="10" spans="1:10" x14ac:dyDescent="0.25">
      <c r="A10" s="25" t="s">
        <v>12</v>
      </c>
      <c r="B10" s="111" t="s">
        <v>13</v>
      </c>
      <c r="C10" s="112"/>
      <c r="D10" s="112"/>
      <c r="E10" s="112"/>
      <c r="F10" s="112"/>
      <c r="G10" s="112"/>
      <c r="H10" s="112"/>
      <c r="I10" s="112"/>
      <c r="J10" s="113"/>
    </row>
    <row r="11" spans="1:10" ht="44.25" customHeight="1" x14ac:dyDescent="0.25">
      <c r="A11" s="3" t="s">
        <v>14</v>
      </c>
      <c r="B11" s="137" t="s">
        <v>106</v>
      </c>
      <c r="C11" s="138"/>
      <c r="D11" s="138"/>
      <c r="E11" s="138"/>
      <c r="F11" s="138"/>
      <c r="G11" s="138"/>
      <c r="H11" s="138"/>
      <c r="I11" s="138"/>
      <c r="J11" s="139"/>
    </row>
    <row r="12" spans="1:10" ht="49.5" customHeight="1" x14ac:dyDescent="0.25">
      <c r="A12" s="3" t="s">
        <v>16</v>
      </c>
      <c r="B12" s="137" t="s">
        <v>91</v>
      </c>
      <c r="C12" s="138"/>
      <c r="D12" s="138"/>
      <c r="E12" s="138"/>
      <c r="F12" s="138"/>
      <c r="G12" s="138"/>
      <c r="H12" s="138"/>
      <c r="I12" s="138"/>
      <c r="J12" s="139"/>
    </row>
    <row r="13" spans="1:10" ht="15.75" x14ac:dyDescent="0.25">
      <c r="A13" s="80" t="s">
        <v>17</v>
      </c>
      <c r="B13" s="81"/>
      <c r="C13" s="81"/>
      <c r="D13" s="81"/>
      <c r="E13" s="81"/>
      <c r="F13" s="81"/>
      <c r="G13" s="81"/>
      <c r="H13" s="81"/>
      <c r="I13" s="81"/>
      <c r="J13" s="82"/>
    </row>
    <row r="14" spans="1:10" ht="27.75" customHeight="1" x14ac:dyDescent="0.25">
      <c r="A14" s="3" t="s">
        <v>18</v>
      </c>
      <c r="B14" s="26">
        <v>3</v>
      </c>
      <c r="C14" s="107" t="str">
        <f>IFERROR(VLOOKUP(B14,'[1]Validacion datos'!A2:B5,2,FALSE),"")</f>
        <v>DESARROLLO PRODUCTIVO</v>
      </c>
      <c r="D14" s="107"/>
      <c r="E14" s="107"/>
      <c r="F14" s="107"/>
      <c r="G14" s="107"/>
      <c r="H14" s="107"/>
      <c r="I14" s="107"/>
      <c r="J14" s="107"/>
    </row>
    <row r="15" spans="1:10" ht="26.25" customHeight="1" x14ac:dyDescent="0.25">
      <c r="A15" s="3" t="s">
        <v>19</v>
      </c>
      <c r="B15" s="6">
        <v>3.5</v>
      </c>
      <c r="C15" s="107" t="str">
        <f>IFERROR(VLOOKUP(B15,'[1]Validacion datos'!A8:B26,2,FALSE),"")</f>
        <v>Estructura productiva sectorial y territorialmente adecuada, integrada competitivamente a la economía global y que aprovecha las oportunidades del mercado local.</v>
      </c>
      <c r="D15" s="107"/>
      <c r="E15" s="107"/>
      <c r="F15" s="107"/>
      <c r="G15" s="107"/>
      <c r="H15" s="107"/>
      <c r="I15" s="107"/>
      <c r="J15" s="107"/>
    </row>
    <row r="16" spans="1:10" ht="24.6" customHeight="1" x14ac:dyDescent="0.25">
      <c r="A16" s="3" t="s">
        <v>20</v>
      </c>
      <c r="B16" s="6" t="s">
        <v>21</v>
      </c>
      <c r="C16" s="107" t="str">
        <f>IFERROR(VLOOKUP(B16,'[1]Validacion datos'!D8:E64,2,FALSE),"")</f>
        <v>Consolidar un entorno adecuado que incentive la inversión para el desarrollo sostenible del sector minero</v>
      </c>
      <c r="D16" s="107"/>
      <c r="E16" s="107"/>
      <c r="F16" s="107"/>
      <c r="G16" s="107"/>
      <c r="H16" s="107"/>
      <c r="I16" s="107"/>
      <c r="J16" s="107"/>
    </row>
    <row r="17" spans="1:10" ht="15.75" x14ac:dyDescent="0.25">
      <c r="A17" s="80" t="s">
        <v>22</v>
      </c>
      <c r="B17" s="81"/>
      <c r="C17" s="81"/>
      <c r="D17" s="81"/>
      <c r="E17" s="81"/>
      <c r="F17" s="81"/>
      <c r="G17" s="81"/>
      <c r="H17" s="81"/>
      <c r="I17" s="81"/>
      <c r="J17" s="82"/>
    </row>
    <row r="18" spans="1:10" ht="29.25" customHeight="1" x14ac:dyDescent="0.25">
      <c r="A18" s="3" t="s">
        <v>23</v>
      </c>
      <c r="B18" s="147" t="s">
        <v>24</v>
      </c>
      <c r="C18" s="147"/>
      <c r="D18" s="147"/>
      <c r="E18" s="147"/>
      <c r="F18" s="147"/>
      <c r="G18" s="147"/>
      <c r="H18" s="147"/>
      <c r="I18" s="147"/>
      <c r="J18" s="148"/>
    </row>
    <row r="19" spans="1:10" ht="33" customHeight="1" x14ac:dyDescent="0.25">
      <c r="A19" s="8" t="s">
        <v>25</v>
      </c>
      <c r="B19" s="89" t="s">
        <v>107</v>
      </c>
      <c r="C19" s="89"/>
      <c r="D19" s="89"/>
      <c r="E19" s="89"/>
      <c r="F19" s="89"/>
      <c r="G19" s="89"/>
      <c r="H19" s="89"/>
      <c r="I19" s="89"/>
      <c r="J19" s="90"/>
    </row>
    <row r="20" spans="1:10" ht="34.5" customHeight="1" x14ac:dyDescent="0.25">
      <c r="A20" s="8" t="s">
        <v>26</v>
      </c>
      <c r="B20" s="89" t="s">
        <v>78</v>
      </c>
      <c r="C20" s="89"/>
      <c r="D20" s="89"/>
      <c r="E20" s="89"/>
      <c r="F20" s="89"/>
      <c r="G20" s="89"/>
      <c r="H20" s="89"/>
      <c r="I20" s="89"/>
      <c r="J20" s="90"/>
    </row>
    <row r="21" spans="1:10" ht="60" customHeight="1" x14ac:dyDescent="0.25">
      <c r="A21" s="8" t="s">
        <v>27</v>
      </c>
      <c r="B21" s="91" t="s">
        <v>108</v>
      </c>
      <c r="C21" s="91"/>
      <c r="D21" s="91"/>
      <c r="E21" s="91"/>
      <c r="F21" s="91"/>
      <c r="G21" s="91"/>
      <c r="H21" s="91"/>
      <c r="I21" s="91"/>
      <c r="J21" s="92"/>
    </row>
    <row r="22" spans="1:10" ht="15.75" x14ac:dyDescent="0.25">
      <c r="A22" s="80" t="s">
        <v>28</v>
      </c>
      <c r="B22" s="81"/>
      <c r="C22" s="81"/>
      <c r="D22" s="81"/>
      <c r="E22" s="81"/>
      <c r="F22" s="81"/>
      <c r="G22" s="81"/>
      <c r="H22" s="81"/>
      <c r="I22" s="81"/>
      <c r="J22" s="82"/>
    </row>
    <row r="23" spans="1:10" ht="15.75" x14ac:dyDescent="0.25">
      <c r="A23" s="83" t="s">
        <v>29</v>
      </c>
      <c r="B23" s="84"/>
      <c r="C23" s="84"/>
      <c r="D23" s="84"/>
      <c r="E23" s="84"/>
      <c r="F23" s="84"/>
      <c r="G23" s="84"/>
      <c r="H23" s="84"/>
      <c r="I23" s="84"/>
      <c r="J23" s="85"/>
    </row>
    <row r="24" spans="1:10" ht="15" customHeight="1" x14ac:dyDescent="0.25">
      <c r="A24" s="102" t="s">
        <v>30</v>
      </c>
      <c r="B24" s="103"/>
      <c r="C24" s="104" t="s">
        <v>31</v>
      </c>
      <c r="D24" s="105"/>
      <c r="E24" s="105"/>
      <c r="F24" s="105" t="s">
        <v>32</v>
      </c>
      <c r="G24" s="105"/>
      <c r="H24" s="103"/>
      <c r="I24" s="104" t="s">
        <v>33</v>
      </c>
      <c r="J24" s="106"/>
    </row>
    <row r="25" spans="1:10" x14ac:dyDescent="0.25">
      <c r="A25" s="95">
        <v>55391300</v>
      </c>
      <c r="B25" s="96"/>
      <c r="C25" s="97">
        <v>59707940</v>
      </c>
      <c r="D25" s="98"/>
      <c r="E25" s="99"/>
      <c r="F25" s="97">
        <v>33034876.579999998</v>
      </c>
      <c r="G25" s="98"/>
      <c r="H25" s="99"/>
      <c r="I25" s="134">
        <f>+F25/C25</f>
        <v>0.55327443184273306</v>
      </c>
      <c r="J25" s="135"/>
    </row>
    <row r="26" spans="1:10" ht="15.75" x14ac:dyDescent="0.25">
      <c r="A26" s="83" t="s">
        <v>34</v>
      </c>
      <c r="B26" s="84"/>
      <c r="C26" s="84"/>
      <c r="D26" s="84"/>
      <c r="E26" s="84"/>
      <c r="F26" s="84"/>
      <c r="G26" s="84"/>
      <c r="H26" s="84"/>
      <c r="I26" s="84"/>
      <c r="J26" s="85"/>
    </row>
    <row r="27" spans="1:10" x14ac:dyDescent="0.25">
      <c r="A27" s="4"/>
      <c r="B27"/>
      <c r="C27" s="86" t="s">
        <v>35</v>
      </c>
      <c r="D27" s="87"/>
      <c r="E27" s="86" t="s">
        <v>36</v>
      </c>
      <c r="F27" s="87"/>
      <c r="G27" s="86" t="s">
        <v>37</v>
      </c>
      <c r="H27" s="86"/>
      <c r="I27" s="86" t="s">
        <v>38</v>
      </c>
      <c r="J27" s="88"/>
    </row>
    <row r="28" spans="1:10" ht="38.25" x14ac:dyDescent="0.25">
      <c r="A28" s="9" t="s">
        <v>39</v>
      </c>
      <c r="B28" s="10" t="s">
        <v>40</v>
      </c>
      <c r="C28" s="10" t="s">
        <v>41</v>
      </c>
      <c r="D28" s="10" t="s">
        <v>42</v>
      </c>
      <c r="E28" s="10" t="s">
        <v>43</v>
      </c>
      <c r="F28" s="10" t="s">
        <v>44</v>
      </c>
      <c r="G28" s="10" t="s">
        <v>45</v>
      </c>
      <c r="H28" s="10" t="s">
        <v>46</v>
      </c>
      <c r="I28" s="10" t="s">
        <v>47</v>
      </c>
      <c r="J28" s="11" t="s">
        <v>48</v>
      </c>
    </row>
    <row r="29" spans="1:10" ht="87" customHeight="1" x14ac:dyDescent="0.25">
      <c r="A29" s="50" t="s">
        <v>109</v>
      </c>
      <c r="B29" s="51" t="s">
        <v>49</v>
      </c>
      <c r="C29" s="52">
        <v>4</v>
      </c>
      <c r="D29" s="53">
        <v>55267440</v>
      </c>
      <c r="E29" s="54">
        <v>1</v>
      </c>
      <c r="F29" s="53">
        <v>13066860</v>
      </c>
      <c r="G29" s="56">
        <v>1</v>
      </c>
      <c r="H29" s="56">
        <v>14868961.529999999</v>
      </c>
      <c r="I29" s="57">
        <f>+Tabla1[[#This Row],[Física 
(E)]]/Tabla1[[#This Row],[Física
(C)]]</f>
        <v>1</v>
      </c>
      <c r="J29" s="69">
        <f>+Tabla1[[#This Row],[Financiera 
 (F)]]/Tabla1[[#This Row],[Financiera
(D)]]</f>
        <v>1.1379138928556669</v>
      </c>
    </row>
    <row r="30" spans="1:10" ht="15.75" x14ac:dyDescent="0.25">
      <c r="A30" s="80" t="s">
        <v>50</v>
      </c>
      <c r="B30" s="81"/>
      <c r="C30" s="81"/>
      <c r="D30" s="81"/>
      <c r="E30" s="81"/>
      <c r="F30" s="81"/>
      <c r="G30" s="81"/>
      <c r="H30" s="81"/>
      <c r="I30" s="81"/>
      <c r="J30" s="82"/>
    </row>
    <row r="31" spans="1:10" ht="15.75" x14ac:dyDescent="0.25">
      <c r="A31" s="83" t="s">
        <v>51</v>
      </c>
      <c r="B31" s="84"/>
      <c r="C31" s="84"/>
      <c r="D31" s="84"/>
      <c r="E31" s="84"/>
      <c r="F31" s="84"/>
      <c r="G31" s="84"/>
      <c r="H31" s="84"/>
      <c r="I31" s="84"/>
      <c r="J31" s="85"/>
    </row>
    <row r="32" spans="1:10" ht="30" customHeight="1" x14ac:dyDescent="0.25">
      <c r="A32" s="21" t="s">
        <v>52</v>
      </c>
      <c r="B32" s="91" t="s">
        <v>110</v>
      </c>
      <c r="C32" s="91"/>
      <c r="D32" s="91"/>
      <c r="E32" s="91"/>
      <c r="F32" s="91"/>
      <c r="G32" s="91"/>
      <c r="H32" s="91"/>
      <c r="I32" s="91"/>
      <c r="J32" s="92"/>
    </row>
    <row r="33" spans="1:10" ht="30" customHeight="1" x14ac:dyDescent="0.25">
      <c r="A33" s="21" t="s">
        <v>53</v>
      </c>
      <c r="B33" s="89" t="s">
        <v>107</v>
      </c>
      <c r="C33" s="89"/>
      <c r="D33" s="89"/>
      <c r="E33" s="89"/>
      <c r="F33" s="89"/>
      <c r="G33" s="89"/>
      <c r="H33" s="89"/>
      <c r="I33" s="89"/>
      <c r="J33" s="90"/>
    </row>
    <row r="34" spans="1:10" ht="21.95" customHeight="1" x14ac:dyDescent="0.25">
      <c r="A34" s="21" t="s">
        <v>54</v>
      </c>
      <c r="B34" s="93" t="s">
        <v>129</v>
      </c>
      <c r="C34" s="93"/>
      <c r="D34" s="93"/>
      <c r="E34" s="93"/>
      <c r="F34" s="93"/>
      <c r="G34" s="93"/>
      <c r="H34" s="93"/>
      <c r="I34" s="93"/>
      <c r="J34" s="94"/>
    </row>
    <row r="35" spans="1:10" ht="37.5" customHeight="1" x14ac:dyDescent="0.25">
      <c r="A35" s="21" t="s">
        <v>55</v>
      </c>
      <c r="B35" s="93" t="s">
        <v>140</v>
      </c>
      <c r="C35" s="93"/>
      <c r="D35" s="93"/>
      <c r="E35" s="93"/>
      <c r="F35" s="93"/>
      <c r="G35" s="93"/>
      <c r="H35" s="93"/>
      <c r="I35" s="93"/>
      <c r="J35" s="94"/>
    </row>
    <row r="36" spans="1:10" ht="15.75" x14ac:dyDescent="0.25">
      <c r="A36" s="80" t="s">
        <v>56</v>
      </c>
      <c r="B36" s="81"/>
      <c r="C36" s="81"/>
      <c r="D36" s="81"/>
      <c r="E36" s="81"/>
      <c r="F36" s="81"/>
      <c r="G36" s="81"/>
      <c r="H36" s="81"/>
      <c r="I36" s="81"/>
      <c r="J36" s="82"/>
    </row>
    <row r="37" spans="1:10" ht="15.75" x14ac:dyDescent="0.25">
      <c r="A37" s="73" t="s">
        <v>57</v>
      </c>
      <c r="B37" s="74"/>
      <c r="C37" s="74"/>
      <c r="D37" s="74"/>
      <c r="E37" s="74"/>
      <c r="F37" s="74"/>
      <c r="G37" s="74"/>
      <c r="H37" s="74"/>
      <c r="I37" s="74"/>
      <c r="J37" s="75"/>
    </row>
    <row r="38" spans="1:10" ht="27.75" customHeight="1" x14ac:dyDescent="0.25">
      <c r="A38" s="76" t="s">
        <v>128</v>
      </c>
      <c r="B38" s="77"/>
      <c r="C38" s="77"/>
      <c r="D38" s="77"/>
      <c r="E38" s="77"/>
      <c r="F38" s="77"/>
      <c r="G38" s="77"/>
      <c r="H38" s="77"/>
      <c r="I38" s="77"/>
      <c r="J38" s="78"/>
    </row>
    <row r="39" spans="1:10" ht="12" customHeight="1" x14ac:dyDescent="0.25">
      <c r="A39" s="27"/>
      <c r="B39" s="27"/>
      <c r="C39" s="27"/>
      <c r="D39" s="27"/>
      <c r="E39" s="27"/>
      <c r="F39" s="27"/>
      <c r="G39" s="27"/>
      <c r="H39" s="27"/>
      <c r="I39" s="27"/>
      <c r="J39" s="27"/>
    </row>
    <row r="40" spans="1:10" ht="21" customHeight="1" x14ac:dyDescent="0.25">
      <c r="A40" s="146" t="s">
        <v>58</v>
      </c>
      <c r="B40" s="146"/>
      <c r="C40" s="146"/>
      <c r="D40" s="146"/>
      <c r="E40" s="146"/>
      <c r="F40" s="146"/>
      <c r="G40" s="146"/>
      <c r="H40" s="146"/>
      <c r="I40" s="146"/>
      <c r="J40" s="146"/>
    </row>
    <row r="41" spans="1:10" ht="24" customHeight="1" x14ac:dyDescent="0.25">
      <c r="B41" s="40"/>
    </row>
    <row r="42" spans="1:10" x14ac:dyDescent="0.25">
      <c r="A42" s="30" t="s">
        <v>59</v>
      </c>
      <c r="B42" s="42">
        <f>+A25</f>
        <v>55391300</v>
      </c>
      <c r="D42" s="38"/>
      <c r="E42" s="38"/>
      <c r="F42" s="38"/>
      <c r="H42" s="38"/>
      <c r="I42" s="38"/>
      <c r="J42" s="38"/>
    </row>
    <row r="43" spans="1:10" x14ac:dyDescent="0.25">
      <c r="A43" s="30" t="s">
        <v>60</v>
      </c>
      <c r="B43" s="42">
        <f>+C25</f>
        <v>59707940</v>
      </c>
      <c r="D43" s="37"/>
      <c r="E43" s="37" t="s">
        <v>100</v>
      </c>
      <c r="F43" s="37"/>
      <c r="H43" s="37"/>
      <c r="I43" s="37" t="s">
        <v>114</v>
      </c>
      <c r="J43" s="37"/>
    </row>
    <row r="44" spans="1:10" x14ac:dyDescent="0.25">
      <c r="A44" s="30" t="s">
        <v>61</v>
      </c>
      <c r="B44" s="42">
        <v>87454755.790000007</v>
      </c>
      <c r="D44" s="36"/>
      <c r="E44" s="36" t="s">
        <v>113</v>
      </c>
      <c r="F44" s="36"/>
      <c r="H44" s="36"/>
      <c r="I44" s="36" t="s">
        <v>115</v>
      </c>
      <c r="J44" s="36"/>
    </row>
    <row r="45" spans="1:10" x14ac:dyDescent="0.25">
      <c r="B45" s="40"/>
    </row>
  </sheetData>
  <mergeCells count="48">
    <mergeCell ref="B8:J8"/>
    <mergeCell ref="B11:J11"/>
    <mergeCell ref="B12:J12"/>
    <mergeCell ref="A13:J13"/>
    <mergeCell ref="C14:J14"/>
    <mergeCell ref="B9:J9"/>
    <mergeCell ref="B10:J10"/>
    <mergeCell ref="A5:J5"/>
    <mergeCell ref="A6:J6"/>
    <mergeCell ref="A7:J7"/>
    <mergeCell ref="B1:J1"/>
    <mergeCell ref="B2:C2"/>
    <mergeCell ref="D2:H2"/>
    <mergeCell ref="B3:C3"/>
    <mergeCell ref="D3:H3"/>
    <mergeCell ref="A4:J4"/>
    <mergeCell ref="B35:J35"/>
    <mergeCell ref="A25:B25"/>
    <mergeCell ref="I25:J25"/>
    <mergeCell ref="A26:J26"/>
    <mergeCell ref="C27:D27"/>
    <mergeCell ref="G27:H27"/>
    <mergeCell ref="I27:J27"/>
    <mergeCell ref="C25:E25"/>
    <mergeCell ref="F25:H25"/>
    <mergeCell ref="E27:F27"/>
    <mergeCell ref="A31:J31"/>
    <mergeCell ref="C24:E24"/>
    <mergeCell ref="F24:H24"/>
    <mergeCell ref="B32:J32"/>
    <mergeCell ref="B33:J33"/>
    <mergeCell ref="B34:J34"/>
    <mergeCell ref="C15:J15"/>
    <mergeCell ref="A36:J36"/>
    <mergeCell ref="A37:J37"/>
    <mergeCell ref="A38:J38"/>
    <mergeCell ref="A40:J40"/>
    <mergeCell ref="C16:J16"/>
    <mergeCell ref="A17:J17"/>
    <mergeCell ref="B18:J18"/>
    <mergeCell ref="B19:J19"/>
    <mergeCell ref="B20:J20"/>
    <mergeCell ref="B21:J21"/>
    <mergeCell ref="A30:J30"/>
    <mergeCell ref="A22:J22"/>
    <mergeCell ref="A23:J23"/>
    <mergeCell ref="A24:B24"/>
    <mergeCell ref="I24:J24"/>
  </mergeCells>
  <phoneticPr fontId="22" type="noConversion"/>
  <dataValidations count="15">
    <dataValidation allowBlank="1" showInputMessage="1" showErrorMessage="1" prompt="Monto ejecutado en el trimestre" sqref="H28" xr:uid="{00000000-0002-0000-0000-000000000000}"/>
    <dataValidation allowBlank="1" showInputMessage="1" showErrorMessage="1" prompt="Meta alcanzada en el trimestre" sqref="G28:G29 H29" xr:uid="{00000000-0002-0000-0000-000001000000}"/>
    <dataValidation allowBlank="1" showInputMessage="1" showErrorMessage="1" prompt="Monto presupuestado para el producto" sqref="D28:D29 E29:F29 F28" xr:uid="{00000000-0002-0000-0000-000002000000}"/>
    <dataValidation allowBlank="1" showInputMessage="1" showErrorMessage="1" prompt="Meta anual del indicador" sqref="C28:C29 E28" xr:uid="{00000000-0002-0000-0000-000003000000}"/>
    <dataValidation allowBlank="1" showInputMessage="1" showErrorMessage="1" prompt="Nombre del indicador" sqref="B28:B29" xr:uid="{00000000-0002-0000-0000-000004000000}"/>
    <dataValidation allowBlank="1" showInputMessage="1" showErrorMessage="1" prompt="Nombre de cada producto" sqref="A28:A29" xr:uid="{00000000-0002-0000-0000-000005000000}"/>
    <dataValidation allowBlank="1" showInputMessage="1" showErrorMessage="1" prompt="¿En qué consiste el programa?" sqref="B33:J33 B19:J19" xr:uid="{00000000-0002-0000-0000-000006000000}"/>
    <dataValidation allowBlank="1" showInputMessage="1" showErrorMessage="1" prompt="Presupuesto del programa" sqref="A25:C25 F25" xr:uid="{00000000-0002-0000-0000-000007000000}"/>
    <dataValidation allowBlank="1" showInputMessage="1" showErrorMessage="1" prompt="Oportunidades de mejora identificadas" sqref="A38:J39" xr:uid="{00000000-0002-0000-0000-000008000000}"/>
    <dataValidation allowBlank="1" showInputMessage="1" showErrorMessage="1" prompt="De existir desvío, explicar razones." sqref="B35:J35" xr:uid="{00000000-0002-0000-0000-000009000000}"/>
    <dataValidation allowBlank="1" showInputMessage="1" showErrorMessage="1" prompt="1. Describir lo plasmado en el presupuesto_x000a_2. Describir lo alcanzado en términos financieros y de producción " sqref="B34:J34" xr:uid="{00000000-0002-0000-0000-00000A000000}"/>
    <dataValidation allowBlank="1" showInputMessage="1" showErrorMessage="1" prompt="Nombre del producto" sqref="B32:J32" xr:uid="{00000000-0002-0000-0000-00000B000000}"/>
    <dataValidation allowBlank="1" showInputMessage="1" showErrorMessage="1" prompt="¿A quién va dirigido el programa?, ¿qué característica tiene esta población que requiere ser beneficiada?" sqref="B20:J20" xr:uid="{00000000-0002-0000-0000-00000C000000}"/>
    <dataValidation allowBlank="1" showInputMessage="1" prompt="Nombre del capítulo" sqref="B8:J10" xr:uid="{00000000-0002-0000-0000-00000D000000}"/>
    <dataValidation allowBlank="1" sqref="A8" xr:uid="{00000000-0002-0000-0000-00000E000000}"/>
  </dataValidations>
  <printOptions horizontalCentered="1" verticalCentered="1"/>
  <pageMargins left="0.31496062992125984" right="0.31496062992125984" top="0.35433070866141736" bottom="0.35433070866141736" header="0.31496062992125984" footer="0.31496062992125984"/>
  <pageSetup scale="65" orientation="portrait" r:id="rId1"/>
  <ignoredErrors>
    <ignoredError sqref="I25" evalError="1"/>
  </ignoredErrors>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79998168889431442"/>
    <pageSetUpPr fitToPage="1"/>
  </sheetPr>
  <dimension ref="A1:J45"/>
  <sheetViews>
    <sheetView showGridLines="0" view="pageBreakPreview" topLeftCell="A11" zoomScale="60" zoomScaleNormal="100" workbookViewId="0">
      <selection activeCell="B35" sqref="B35:J35"/>
    </sheetView>
  </sheetViews>
  <sheetFormatPr baseColWidth="10" defaultColWidth="11.42578125" defaultRowHeight="15" x14ac:dyDescent="0.25"/>
  <cols>
    <col min="1" max="1" width="23" style="5" customWidth="1"/>
    <col min="2" max="2" width="19.7109375" style="5" customWidth="1"/>
    <col min="3" max="3" width="12.7109375" style="5" customWidth="1"/>
    <col min="4" max="4" width="18.140625" style="5" customWidth="1"/>
    <col min="5" max="5" width="12.7109375" style="5" customWidth="1"/>
    <col min="6" max="6" width="14.42578125" style="5" bestFit="1" customWidth="1"/>
    <col min="7" max="7" width="12.7109375" style="5" customWidth="1"/>
    <col min="8" max="8" width="14.85546875" style="5" bestFit="1" customWidth="1"/>
    <col min="9" max="10" width="12.7109375" style="5" customWidth="1"/>
  </cols>
  <sheetData>
    <row r="1" spans="1:10" ht="21.75" thickBot="1" x14ac:dyDescent="0.3">
      <c r="A1" s="22"/>
      <c r="B1" s="123" t="s">
        <v>0</v>
      </c>
      <c r="C1" s="124"/>
      <c r="D1" s="124"/>
      <c r="E1" s="124"/>
      <c r="F1" s="124"/>
      <c r="G1" s="124"/>
      <c r="H1" s="124"/>
      <c r="I1" s="124"/>
      <c r="J1" s="125"/>
    </row>
    <row r="2" spans="1:10" ht="21.75" thickBot="1" x14ac:dyDescent="0.3">
      <c r="A2" s="23"/>
      <c r="B2" s="126" t="s">
        <v>1</v>
      </c>
      <c r="C2" s="127"/>
      <c r="D2" s="126" t="s">
        <v>2</v>
      </c>
      <c r="E2" s="127"/>
      <c r="F2" s="127"/>
      <c r="G2" s="127"/>
      <c r="H2" s="128"/>
      <c r="I2" s="1" t="s">
        <v>3</v>
      </c>
      <c r="J2" s="2" t="s">
        <v>4</v>
      </c>
    </row>
    <row r="3" spans="1:10" ht="21.75" thickBot="1" x14ac:dyDescent="0.3">
      <c r="A3" s="24"/>
      <c r="B3" s="129" t="s">
        <v>5</v>
      </c>
      <c r="C3" s="130"/>
      <c r="D3" s="129"/>
      <c r="E3" s="130"/>
      <c r="F3" s="130"/>
      <c r="G3" s="130"/>
      <c r="H3" s="131"/>
      <c r="I3" s="28">
        <v>45842</v>
      </c>
      <c r="J3" s="29"/>
    </row>
    <row r="4" spans="1:10" x14ac:dyDescent="0.25">
      <c r="A4" s="119"/>
      <c r="B4" s="120"/>
      <c r="C4" s="120"/>
      <c r="D4" s="121"/>
      <c r="E4" s="121"/>
      <c r="F4" s="121"/>
      <c r="G4" s="121"/>
      <c r="H4" s="121"/>
      <c r="I4" s="120"/>
      <c r="J4" s="122"/>
    </row>
    <row r="5" spans="1:10" ht="3" customHeight="1" x14ac:dyDescent="0.25">
      <c r="A5" s="108"/>
      <c r="B5" s="109"/>
      <c r="C5" s="109"/>
      <c r="D5" s="109"/>
      <c r="E5" s="109"/>
      <c r="F5" s="109"/>
      <c r="G5" s="109"/>
      <c r="H5" s="109"/>
      <c r="I5" s="109"/>
      <c r="J5" s="110"/>
    </row>
    <row r="6" spans="1:10" ht="15.75" x14ac:dyDescent="0.25">
      <c r="A6" s="80" t="s">
        <v>92</v>
      </c>
      <c r="B6" s="81"/>
      <c r="C6" s="81"/>
      <c r="D6" s="81"/>
      <c r="E6" s="81"/>
      <c r="F6" s="81"/>
      <c r="G6" s="81"/>
      <c r="H6" s="81"/>
      <c r="I6" s="81"/>
      <c r="J6" s="82"/>
    </row>
    <row r="7" spans="1:10" ht="15.75" x14ac:dyDescent="0.25">
      <c r="A7" s="83" t="s">
        <v>7</v>
      </c>
      <c r="B7" s="84"/>
      <c r="C7" s="84"/>
      <c r="D7" s="84"/>
      <c r="E7" s="84"/>
      <c r="F7" s="84"/>
      <c r="G7" s="84"/>
      <c r="H7" s="84"/>
      <c r="I7" s="84"/>
      <c r="J7" s="85"/>
    </row>
    <row r="8" spans="1:10" x14ac:dyDescent="0.25">
      <c r="A8" s="3" t="s">
        <v>8</v>
      </c>
      <c r="B8" s="111" t="s">
        <v>9</v>
      </c>
      <c r="C8" s="112"/>
      <c r="D8" s="112"/>
      <c r="E8" s="112"/>
      <c r="F8" s="112"/>
      <c r="G8" s="112"/>
      <c r="H8" s="112"/>
      <c r="I8" s="112"/>
      <c r="J8" s="113"/>
    </row>
    <row r="9" spans="1:10" ht="15" customHeight="1" x14ac:dyDescent="0.25">
      <c r="A9" s="25" t="s">
        <v>10</v>
      </c>
      <c r="B9" s="111" t="s">
        <v>11</v>
      </c>
      <c r="C9" s="112"/>
      <c r="D9" s="112"/>
      <c r="E9" s="112"/>
      <c r="F9" s="112"/>
      <c r="G9" s="112"/>
      <c r="H9" s="112"/>
      <c r="I9" s="112"/>
      <c r="J9" s="113"/>
    </row>
    <row r="10" spans="1:10" x14ac:dyDescent="0.25">
      <c r="A10" s="25" t="s">
        <v>12</v>
      </c>
      <c r="B10" s="111" t="s">
        <v>13</v>
      </c>
      <c r="C10" s="112"/>
      <c r="D10" s="112"/>
      <c r="E10" s="112"/>
      <c r="F10" s="112"/>
      <c r="G10" s="112"/>
      <c r="H10" s="112"/>
      <c r="I10" s="112"/>
      <c r="J10" s="113"/>
    </row>
    <row r="11" spans="1:10" ht="44.25" customHeight="1" x14ac:dyDescent="0.25">
      <c r="A11" s="3" t="s">
        <v>14</v>
      </c>
      <c r="B11" s="89" t="s">
        <v>93</v>
      </c>
      <c r="C11" s="114"/>
      <c r="D11" s="114"/>
      <c r="E11" s="114"/>
      <c r="F11" s="114"/>
      <c r="G11" s="114"/>
      <c r="H11" s="114"/>
      <c r="I11" s="114"/>
      <c r="J11" s="115"/>
    </row>
    <row r="12" spans="1:10" ht="49.5" customHeight="1" x14ac:dyDescent="0.25">
      <c r="A12" s="3" t="s">
        <v>16</v>
      </c>
      <c r="B12" s="137" t="s">
        <v>91</v>
      </c>
      <c r="C12" s="138"/>
      <c r="D12" s="138"/>
      <c r="E12" s="138"/>
      <c r="F12" s="138"/>
      <c r="G12" s="138"/>
      <c r="H12" s="138"/>
      <c r="I12" s="138"/>
      <c r="J12" s="139"/>
    </row>
    <row r="13" spans="1:10" ht="15.75" x14ac:dyDescent="0.25">
      <c r="A13" s="80" t="s">
        <v>17</v>
      </c>
      <c r="B13" s="81"/>
      <c r="C13" s="81"/>
      <c r="D13" s="81"/>
      <c r="E13" s="81"/>
      <c r="F13" s="81"/>
      <c r="G13" s="81"/>
      <c r="H13" s="81"/>
      <c r="I13" s="81"/>
      <c r="J13" s="82"/>
    </row>
    <row r="14" spans="1:10" ht="27.75" customHeight="1" x14ac:dyDescent="0.25">
      <c r="A14" s="3" t="s">
        <v>18</v>
      </c>
      <c r="B14" s="26">
        <v>3</v>
      </c>
      <c r="C14" s="107" t="str">
        <f>IFERROR(VLOOKUP(B14,'[1]Validacion datos'!A2:B5,2,FALSE),"")</f>
        <v>DESARROLLO PRODUCTIVO</v>
      </c>
      <c r="D14" s="107"/>
      <c r="E14" s="107"/>
      <c r="F14" s="107"/>
      <c r="G14" s="107"/>
      <c r="H14" s="107"/>
      <c r="I14" s="107"/>
      <c r="J14" s="107"/>
    </row>
    <row r="15" spans="1:10" ht="26.25" customHeight="1" x14ac:dyDescent="0.25">
      <c r="A15" s="3" t="s">
        <v>19</v>
      </c>
      <c r="B15" s="6">
        <v>3.2</v>
      </c>
      <c r="C15" s="107" t="str">
        <f>IFERROR(VLOOKUP(B15,'[1]Validacion datos'!A8:B26,2,FALSE),"")</f>
        <v>Energía confiable y ambientalmente sostenible</v>
      </c>
      <c r="D15" s="107"/>
      <c r="E15" s="107"/>
      <c r="F15" s="107"/>
      <c r="G15" s="107"/>
      <c r="H15" s="107"/>
      <c r="I15" s="107"/>
      <c r="J15" s="107"/>
    </row>
    <row r="16" spans="1:10" ht="36" customHeight="1" x14ac:dyDescent="0.25">
      <c r="A16" s="3" t="s">
        <v>20</v>
      </c>
      <c r="B16" s="6" t="s">
        <v>62</v>
      </c>
      <c r="C16" s="107" t="s">
        <v>63</v>
      </c>
      <c r="D16" s="107"/>
      <c r="E16" s="107"/>
      <c r="F16" s="107"/>
      <c r="G16" s="107"/>
      <c r="H16" s="107"/>
      <c r="I16" s="107"/>
      <c r="J16" s="107"/>
    </row>
    <row r="17" spans="1:10" ht="15.75" x14ac:dyDescent="0.25">
      <c r="A17" s="80" t="s">
        <v>22</v>
      </c>
      <c r="B17" s="81"/>
      <c r="C17" s="81"/>
      <c r="D17" s="81"/>
      <c r="E17" s="81"/>
      <c r="F17" s="81"/>
      <c r="G17" s="81"/>
      <c r="H17" s="81"/>
      <c r="I17" s="81"/>
      <c r="J17" s="82"/>
    </row>
    <row r="18" spans="1:10" ht="29.25" customHeight="1" x14ac:dyDescent="0.25">
      <c r="A18" s="3" t="s">
        <v>23</v>
      </c>
      <c r="B18" s="89" t="s">
        <v>64</v>
      </c>
      <c r="C18" s="89"/>
      <c r="D18" s="89"/>
      <c r="E18" s="89"/>
      <c r="F18" s="89"/>
      <c r="G18" s="89"/>
      <c r="H18" s="89"/>
      <c r="I18" s="89"/>
      <c r="J18" s="90"/>
    </row>
    <row r="19" spans="1:10" ht="33" customHeight="1" x14ac:dyDescent="0.25">
      <c r="A19" s="8" t="s">
        <v>25</v>
      </c>
      <c r="B19" s="89" t="s">
        <v>65</v>
      </c>
      <c r="C19" s="89"/>
      <c r="D19" s="89"/>
      <c r="E19" s="89"/>
      <c r="F19" s="89"/>
      <c r="G19" s="89"/>
      <c r="H19" s="89"/>
      <c r="I19" s="89"/>
      <c r="J19" s="90"/>
    </row>
    <row r="20" spans="1:10" ht="34.5" customHeight="1" x14ac:dyDescent="0.25">
      <c r="A20" s="8" t="s">
        <v>26</v>
      </c>
      <c r="B20" s="89" t="s">
        <v>78</v>
      </c>
      <c r="C20" s="89"/>
      <c r="D20" s="89"/>
      <c r="E20" s="89"/>
      <c r="F20" s="89"/>
      <c r="G20" s="89"/>
      <c r="H20" s="89"/>
      <c r="I20" s="89"/>
      <c r="J20" s="90"/>
    </row>
    <row r="21" spans="1:10" ht="74.25" customHeight="1" x14ac:dyDescent="0.25">
      <c r="A21" s="8" t="s">
        <v>27</v>
      </c>
      <c r="B21" s="89" t="s">
        <v>111</v>
      </c>
      <c r="C21" s="89"/>
      <c r="D21" s="89"/>
      <c r="E21" s="89"/>
      <c r="F21" s="89"/>
      <c r="G21" s="89"/>
      <c r="H21" s="89"/>
      <c r="I21" s="89"/>
      <c r="J21" s="90"/>
    </row>
    <row r="22" spans="1:10" ht="15.75" x14ac:dyDescent="0.25">
      <c r="A22" s="80" t="s">
        <v>28</v>
      </c>
      <c r="B22" s="81"/>
      <c r="C22" s="81"/>
      <c r="D22" s="81"/>
      <c r="E22" s="81"/>
      <c r="F22" s="81"/>
      <c r="G22" s="81"/>
      <c r="H22" s="81"/>
      <c r="I22" s="81"/>
      <c r="J22" s="82"/>
    </row>
    <row r="23" spans="1:10" ht="15.75" x14ac:dyDescent="0.25">
      <c r="A23" s="83" t="s">
        <v>29</v>
      </c>
      <c r="B23" s="84"/>
      <c r="C23" s="84"/>
      <c r="D23" s="84"/>
      <c r="E23" s="84"/>
      <c r="F23" s="84"/>
      <c r="G23" s="84"/>
      <c r="H23" s="84"/>
      <c r="I23" s="84"/>
      <c r="J23" s="85"/>
    </row>
    <row r="24" spans="1:10" ht="31.5" customHeight="1" x14ac:dyDescent="0.25">
      <c r="A24" s="102" t="s">
        <v>30</v>
      </c>
      <c r="B24" s="103"/>
      <c r="C24" s="104" t="s">
        <v>31</v>
      </c>
      <c r="D24" s="105"/>
      <c r="E24" s="105"/>
      <c r="F24" s="105" t="s">
        <v>32</v>
      </c>
      <c r="G24" s="105"/>
      <c r="H24" s="103"/>
      <c r="I24" s="104" t="s">
        <v>33</v>
      </c>
      <c r="J24" s="106"/>
    </row>
    <row r="25" spans="1:10" x14ac:dyDescent="0.25">
      <c r="A25" s="95">
        <v>220144686</v>
      </c>
      <c r="B25" s="96"/>
      <c r="C25" s="97">
        <v>281126342</v>
      </c>
      <c r="D25" s="98"/>
      <c r="E25" s="99"/>
      <c r="F25" s="97">
        <v>169786336.69</v>
      </c>
      <c r="G25" s="98"/>
      <c r="H25" s="99"/>
      <c r="I25" s="134">
        <f>+F25/C25</f>
        <v>0.60395029324573224</v>
      </c>
      <c r="J25" s="135"/>
    </row>
    <row r="26" spans="1:10" x14ac:dyDescent="0.25">
      <c r="A26" s="149" t="s">
        <v>34</v>
      </c>
      <c r="B26" s="150"/>
      <c r="C26" s="150"/>
      <c r="D26" s="150"/>
      <c r="E26" s="150"/>
      <c r="F26" s="150"/>
      <c r="G26" s="150"/>
      <c r="H26" s="150"/>
      <c r="I26" s="150"/>
      <c r="J26" s="151"/>
    </row>
    <row r="27" spans="1:10" x14ac:dyDescent="0.25">
      <c r="A27" s="4"/>
      <c r="B27"/>
      <c r="C27" s="86" t="s">
        <v>35</v>
      </c>
      <c r="D27" s="87"/>
      <c r="E27" s="86" t="s">
        <v>36</v>
      </c>
      <c r="F27" s="87"/>
      <c r="G27" s="86" t="s">
        <v>37</v>
      </c>
      <c r="H27" s="86"/>
      <c r="I27" s="86" t="s">
        <v>38</v>
      </c>
      <c r="J27" s="88"/>
    </row>
    <row r="28" spans="1:10" ht="45" x14ac:dyDescent="0.25">
      <c r="A28" s="60" t="s">
        <v>39</v>
      </c>
      <c r="B28" s="61" t="s">
        <v>40</v>
      </c>
      <c r="C28" s="61" t="s">
        <v>41</v>
      </c>
      <c r="D28" s="61" t="s">
        <v>42</v>
      </c>
      <c r="E28" s="61" t="s">
        <v>43</v>
      </c>
      <c r="F28" s="61" t="s">
        <v>44</v>
      </c>
      <c r="G28" s="61" t="s">
        <v>45</v>
      </c>
      <c r="H28" s="61" t="s">
        <v>46</v>
      </c>
      <c r="I28" s="61" t="s">
        <v>47</v>
      </c>
      <c r="J28" s="62" t="s">
        <v>48</v>
      </c>
    </row>
    <row r="29" spans="1:10" ht="83.1" customHeight="1" x14ac:dyDescent="0.25">
      <c r="A29" s="50" t="s">
        <v>112</v>
      </c>
      <c r="B29" s="51" t="s">
        <v>66</v>
      </c>
      <c r="C29" s="52">
        <v>23</v>
      </c>
      <c r="D29" s="53">
        <v>262224930</v>
      </c>
      <c r="E29" s="52">
        <v>4</v>
      </c>
      <c r="F29" s="68">
        <v>43938851</v>
      </c>
      <c r="G29" s="59">
        <v>4</v>
      </c>
      <c r="H29" s="53">
        <v>77928667.969999999</v>
      </c>
      <c r="I29" s="72">
        <f>+Tabla16[[#This Row],[Física 
(E)]]/Tabla16[[#This Row],[Física
(C)]]</f>
        <v>1</v>
      </c>
      <c r="J29" s="69">
        <f>+Tabla16[[#This Row],[Financiera 
 (F)]]/Tabla16[[#This Row],[Financiera
(D)]]</f>
        <v>1.773570910400001</v>
      </c>
    </row>
    <row r="30" spans="1:10" ht="15.75" x14ac:dyDescent="0.25">
      <c r="A30" s="80" t="s">
        <v>50</v>
      </c>
      <c r="B30" s="81"/>
      <c r="C30" s="81"/>
      <c r="D30" s="81"/>
      <c r="E30" s="81"/>
      <c r="F30" s="81"/>
      <c r="G30" s="81"/>
      <c r="H30" s="81"/>
      <c r="I30" s="81"/>
      <c r="J30" s="82"/>
    </row>
    <row r="31" spans="1:10" ht="15.75" x14ac:dyDescent="0.25">
      <c r="A31" s="83" t="s">
        <v>51</v>
      </c>
      <c r="B31" s="84"/>
      <c r="C31" s="84"/>
      <c r="D31" s="84"/>
      <c r="E31" s="84"/>
      <c r="F31" s="84"/>
      <c r="G31" s="84"/>
      <c r="H31" s="84"/>
      <c r="I31" s="84"/>
      <c r="J31" s="85"/>
    </row>
    <row r="32" spans="1:10" x14ac:dyDescent="0.25">
      <c r="A32" s="21" t="s">
        <v>52</v>
      </c>
      <c r="B32" s="89" t="s">
        <v>67</v>
      </c>
      <c r="C32" s="89"/>
      <c r="D32" s="89"/>
      <c r="E32" s="89"/>
      <c r="F32" s="89"/>
      <c r="G32" s="89"/>
      <c r="H32" s="89"/>
      <c r="I32" s="89"/>
      <c r="J32" s="90"/>
    </row>
    <row r="33" spans="1:10" ht="30" x14ac:dyDescent="0.25">
      <c r="A33" s="21" t="s">
        <v>53</v>
      </c>
      <c r="B33" s="89" t="s">
        <v>68</v>
      </c>
      <c r="C33" s="89"/>
      <c r="D33" s="89"/>
      <c r="E33" s="89"/>
      <c r="F33" s="89"/>
      <c r="G33" s="89"/>
      <c r="H33" s="89"/>
      <c r="I33" s="89"/>
      <c r="J33" s="90"/>
    </row>
    <row r="34" spans="1:10" ht="42.75" customHeight="1" x14ac:dyDescent="0.25">
      <c r="A34" s="41" t="s">
        <v>69</v>
      </c>
      <c r="B34" s="152" t="s">
        <v>130</v>
      </c>
      <c r="C34" s="152"/>
      <c r="D34" s="152"/>
      <c r="E34" s="152"/>
      <c r="F34" s="152"/>
      <c r="G34" s="152"/>
      <c r="H34" s="152"/>
      <c r="I34" s="152"/>
      <c r="J34" s="153"/>
    </row>
    <row r="35" spans="1:10" ht="57.75" customHeight="1" x14ac:dyDescent="0.25">
      <c r="A35" s="21" t="s">
        <v>55</v>
      </c>
      <c r="B35" s="93" t="s">
        <v>132</v>
      </c>
      <c r="C35" s="93"/>
      <c r="D35" s="93"/>
      <c r="E35" s="93"/>
      <c r="F35" s="93"/>
      <c r="G35" s="93"/>
      <c r="H35" s="93"/>
      <c r="I35" s="93"/>
      <c r="J35" s="94"/>
    </row>
    <row r="36" spans="1:10" ht="15.75" x14ac:dyDescent="0.25">
      <c r="A36" s="80" t="s">
        <v>56</v>
      </c>
      <c r="B36" s="81"/>
      <c r="C36" s="81"/>
      <c r="D36" s="81"/>
      <c r="E36" s="81"/>
      <c r="F36" s="81"/>
      <c r="G36" s="81"/>
      <c r="H36" s="81"/>
      <c r="I36" s="81"/>
      <c r="J36" s="82"/>
    </row>
    <row r="37" spans="1:10" ht="15.75" x14ac:dyDescent="0.25">
      <c r="A37" s="73" t="s">
        <v>57</v>
      </c>
      <c r="B37" s="74"/>
      <c r="C37" s="74"/>
      <c r="D37" s="74"/>
      <c r="E37" s="74"/>
      <c r="F37" s="74"/>
      <c r="G37" s="74"/>
      <c r="H37" s="74"/>
      <c r="I37" s="74"/>
      <c r="J37" s="75"/>
    </row>
    <row r="38" spans="1:10" ht="27.75" customHeight="1" x14ac:dyDescent="0.25">
      <c r="A38" s="76" t="s">
        <v>133</v>
      </c>
      <c r="B38" s="77"/>
      <c r="C38" s="77"/>
      <c r="D38" s="77"/>
      <c r="E38" s="77"/>
      <c r="F38" s="77"/>
      <c r="G38" s="77"/>
      <c r="H38" s="77"/>
      <c r="I38" s="77"/>
      <c r="J38" s="78"/>
    </row>
    <row r="39" spans="1:10" ht="27.75" customHeight="1" x14ac:dyDescent="0.25">
      <c r="A39" s="27"/>
      <c r="B39" s="27"/>
      <c r="C39" s="27"/>
      <c r="D39" s="27"/>
      <c r="E39" s="27"/>
      <c r="F39" s="27"/>
      <c r="G39" s="27"/>
      <c r="H39" s="27"/>
      <c r="I39" s="27"/>
      <c r="J39" s="27"/>
    </row>
    <row r="40" spans="1:10" ht="30.75" customHeight="1" x14ac:dyDescent="0.25">
      <c r="A40" s="146" t="s">
        <v>58</v>
      </c>
      <c r="B40" s="146"/>
      <c r="C40" s="146"/>
      <c r="D40" s="146"/>
      <c r="E40" s="146"/>
      <c r="F40" s="146"/>
      <c r="G40" s="146"/>
      <c r="H40" s="146"/>
      <c r="I40" s="146"/>
      <c r="J40" s="146"/>
    </row>
    <row r="42" spans="1:10" x14ac:dyDescent="0.25">
      <c r="A42" s="30" t="s">
        <v>59</v>
      </c>
      <c r="B42" s="42">
        <f>+A25</f>
        <v>220144686</v>
      </c>
      <c r="D42" s="38"/>
      <c r="E42" s="38"/>
      <c r="F42" s="38"/>
      <c r="H42" s="38"/>
      <c r="I42" s="38"/>
      <c r="J42" s="38"/>
    </row>
    <row r="43" spans="1:10" x14ac:dyDescent="0.25">
      <c r="A43" s="30" t="s">
        <v>60</v>
      </c>
      <c r="B43" s="42">
        <f>+C25</f>
        <v>281126342</v>
      </c>
      <c r="D43" s="37"/>
      <c r="E43" s="37" t="s">
        <v>100</v>
      </c>
      <c r="F43" s="37"/>
      <c r="H43" s="37"/>
      <c r="I43" s="37" t="s">
        <v>114</v>
      </c>
      <c r="J43" s="37"/>
    </row>
    <row r="44" spans="1:10" x14ac:dyDescent="0.25">
      <c r="A44" s="30" t="s">
        <v>70</v>
      </c>
      <c r="B44" s="42">
        <f>+F25</f>
        <v>169786336.69</v>
      </c>
      <c r="D44" s="36"/>
      <c r="E44" s="36" t="s">
        <v>113</v>
      </c>
      <c r="F44" s="36"/>
      <c r="H44" s="36"/>
      <c r="I44" s="36" t="s">
        <v>115</v>
      </c>
      <c r="J44" s="36"/>
    </row>
    <row r="45" spans="1:10" x14ac:dyDescent="0.25">
      <c r="B45" s="40"/>
    </row>
  </sheetData>
  <mergeCells count="48">
    <mergeCell ref="A4:J4"/>
    <mergeCell ref="B1:J1"/>
    <mergeCell ref="B2:C2"/>
    <mergeCell ref="D2:H2"/>
    <mergeCell ref="B3:C3"/>
    <mergeCell ref="D3:H3"/>
    <mergeCell ref="C16:J16"/>
    <mergeCell ref="A5:J5"/>
    <mergeCell ref="A6:J6"/>
    <mergeCell ref="A7:J7"/>
    <mergeCell ref="B8:J8"/>
    <mergeCell ref="B9:J9"/>
    <mergeCell ref="B10:J10"/>
    <mergeCell ref="B11:J11"/>
    <mergeCell ref="B12:J12"/>
    <mergeCell ref="A13:J13"/>
    <mergeCell ref="C14:J14"/>
    <mergeCell ref="C15:J15"/>
    <mergeCell ref="A25:B25"/>
    <mergeCell ref="C25:E25"/>
    <mergeCell ref="F25:H25"/>
    <mergeCell ref="I25:J25"/>
    <mergeCell ref="A17:J17"/>
    <mergeCell ref="B18:J18"/>
    <mergeCell ref="B19:J19"/>
    <mergeCell ref="B20:J20"/>
    <mergeCell ref="B21:J21"/>
    <mergeCell ref="A22:J22"/>
    <mergeCell ref="A23:J23"/>
    <mergeCell ref="A24:B24"/>
    <mergeCell ref="C24:E24"/>
    <mergeCell ref="F24:H24"/>
    <mergeCell ref="I24:J24"/>
    <mergeCell ref="A37:J37"/>
    <mergeCell ref="A38:J38"/>
    <mergeCell ref="A40:J40"/>
    <mergeCell ref="A36:J36"/>
    <mergeCell ref="A26:J26"/>
    <mergeCell ref="C27:D27"/>
    <mergeCell ref="E27:F27"/>
    <mergeCell ref="G27:H27"/>
    <mergeCell ref="I27:J27"/>
    <mergeCell ref="A30:J30"/>
    <mergeCell ref="A31:J31"/>
    <mergeCell ref="B32:J32"/>
    <mergeCell ref="B33:J33"/>
    <mergeCell ref="B34:J34"/>
    <mergeCell ref="B35:J35"/>
  </mergeCells>
  <dataValidations count="15">
    <dataValidation allowBlank="1" sqref="A8" xr:uid="{00000000-0002-0000-0500-000000000000}"/>
    <dataValidation allowBlank="1" showInputMessage="1" prompt="Nombre del capítulo" sqref="B8:J10" xr:uid="{00000000-0002-0000-0500-000001000000}"/>
    <dataValidation allowBlank="1" showInputMessage="1" showErrorMessage="1" prompt="¿A quién va dirigido el programa?, ¿qué característica tiene esta población que requiere ser beneficiada?" sqref="B20:J20" xr:uid="{00000000-0002-0000-0500-000002000000}"/>
    <dataValidation allowBlank="1" showInputMessage="1" showErrorMessage="1" prompt="Nombre del producto" sqref="B32:J32" xr:uid="{00000000-0002-0000-0500-000003000000}"/>
    <dataValidation allowBlank="1" showInputMessage="1" showErrorMessage="1" prompt="1. Describir lo plasmado en el presupuesto_x000a_2. Describir lo alcanzado en términos financieros y de producción " sqref="B34:J34" xr:uid="{00000000-0002-0000-0500-000004000000}"/>
    <dataValidation allowBlank="1" showInputMessage="1" showErrorMessage="1" prompt="De existir desvío, explicar razones." sqref="B35:J35" xr:uid="{00000000-0002-0000-0500-000005000000}"/>
    <dataValidation allowBlank="1" showInputMessage="1" showErrorMessage="1" prompt="Oportunidades de mejora identificadas" sqref="A38:J39" xr:uid="{00000000-0002-0000-0500-000006000000}"/>
    <dataValidation allowBlank="1" showInputMessage="1" showErrorMessage="1" prompt="Presupuesto del programa" sqref="A25:C25 F25" xr:uid="{00000000-0002-0000-0500-000007000000}"/>
    <dataValidation allowBlank="1" showInputMessage="1" showErrorMessage="1" prompt="¿En qué consiste el programa?" sqref="B33:J33 B19:J19" xr:uid="{00000000-0002-0000-0500-000008000000}"/>
    <dataValidation allowBlank="1" showInputMessage="1" showErrorMessage="1" prompt="Nombre de cada producto" sqref="A28:A29" xr:uid="{00000000-0002-0000-0500-000009000000}"/>
    <dataValidation allowBlank="1" showInputMessage="1" showErrorMessage="1" prompt="Nombre del indicador" sqref="B28:B29" xr:uid="{00000000-0002-0000-0500-00000A000000}"/>
    <dataValidation allowBlank="1" showInputMessage="1" showErrorMessage="1" prompt="Meta anual del indicador" sqref="C28:C29 E28" xr:uid="{00000000-0002-0000-0500-00000B000000}"/>
    <dataValidation allowBlank="1" showInputMessage="1" showErrorMessage="1" prompt="Monto presupuestado para el producto" sqref="D28:D29 E29:F29 F28" xr:uid="{00000000-0002-0000-0500-00000C000000}"/>
    <dataValidation allowBlank="1" showInputMessage="1" showErrorMessage="1" prompt="Meta alcanzada en el trimestre" sqref="G28:G29" xr:uid="{00000000-0002-0000-0500-00000D000000}"/>
    <dataValidation allowBlank="1" showInputMessage="1" showErrorMessage="1" prompt="Monto ejecutado en el trimestre" sqref="H28:H29" xr:uid="{00000000-0002-0000-0500-00000E000000}"/>
  </dataValidations>
  <printOptions horizontalCentered="1" verticalCentered="1"/>
  <pageMargins left="0.31496062992125984" right="0.31496062992125984" top="0.35433070866141736" bottom="0.35433070866141736" header="0.31496062992125984" footer="0.31496062992125984"/>
  <pageSetup scale="65" orientation="portrait"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59999389629810485"/>
  </sheetPr>
  <dimension ref="A1:K47"/>
  <sheetViews>
    <sheetView showGridLines="0" view="pageBreakPreview" topLeftCell="A12" zoomScale="60" zoomScaleNormal="100" workbookViewId="0">
      <selection activeCell="B36" sqref="B36:J36"/>
    </sheetView>
  </sheetViews>
  <sheetFormatPr baseColWidth="10" defaultColWidth="11.42578125" defaultRowHeight="15" x14ac:dyDescent="0.25"/>
  <cols>
    <col min="1" max="1" width="23" style="5" customWidth="1"/>
    <col min="2" max="2" width="22.28515625" style="5" bestFit="1" customWidth="1"/>
    <col min="3" max="10" width="12.7109375" style="5" customWidth="1"/>
  </cols>
  <sheetData>
    <row r="1" spans="1:10" ht="21.75" thickBot="1" x14ac:dyDescent="0.3">
      <c r="A1" s="22"/>
      <c r="B1" s="123" t="s">
        <v>0</v>
      </c>
      <c r="C1" s="124"/>
      <c r="D1" s="124"/>
      <c r="E1" s="124"/>
      <c r="F1" s="124"/>
      <c r="G1" s="124"/>
      <c r="H1" s="124"/>
      <c r="I1" s="124"/>
      <c r="J1" s="125"/>
    </row>
    <row r="2" spans="1:10" ht="21.75" thickBot="1" x14ac:dyDescent="0.3">
      <c r="A2" s="23"/>
      <c r="B2" s="126" t="s">
        <v>1</v>
      </c>
      <c r="C2" s="127"/>
      <c r="D2" s="126" t="s">
        <v>2</v>
      </c>
      <c r="E2" s="127"/>
      <c r="F2" s="127"/>
      <c r="G2" s="127"/>
      <c r="H2" s="128"/>
      <c r="I2" s="1" t="s">
        <v>3</v>
      </c>
      <c r="J2" s="2" t="s">
        <v>4</v>
      </c>
    </row>
    <row r="3" spans="1:10" ht="21.75" thickBot="1" x14ac:dyDescent="0.3">
      <c r="A3" s="24"/>
      <c r="B3" s="129" t="s">
        <v>5</v>
      </c>
      <c r="C3" s="130"/>
      <c r="D3" s="129"/>
      <c r="E3" s="130"/>
      <c r="F3" s="130"/>
      <c r="G3" s="130"/>
      <c r="H3" s="131"/>
      <c r="I3" s="28">
        <v>45842</v>
      </c>
      <c r="J3" s="29"/>
    </row>
    <row r="4" spans="1:10" x14ac:dyDescent="0.25">
      <c r="A4" s="119"/>
      <c r="B4" s="120"/>
      <c r="C4" s="120"/>
      <c r="D4" s="121"/>
      <c r="E4" s="121"/>
      <c r="F4" s="121"/>
      <c r="G4" s="121"/>
      <c r="H4" s="121"/>
      <c r="I4" s="120"/>
      <c r="J4" s="122"/>
    </row>
    <row r="5" spans="1:10" ht="3" customHeight="1" x14ac:dyDescent="0.25">
      <c r="A5" s="108"/>
      <c r="B5" s="109"/>
      <c r="C5" s="109"/>
      <c r="D5" s="109"/>
      <c r="E5" s="109"/>
      <c r="F5" s="109"/>
      <c r="G5" s="109"/>
      <c r="H5" s="109"/>
      <c r="I5" s="109"/>
      <c r="J5" s="110"/>
    </row>
    <row r="6" spans="1:10" ht="15.75" x14ac:dyDescent="0.25">
      <c r="A6" s="80" t="s">
        <v>92</v>
      </c>
      <c r="B6" s="81"/>
      <c r="C6" s="81"/>
      <c r="D6" s="81"/>
      <c r="E6" s="81"/>
      <c r="F6" s="81"/>
      <c r="G6" s="81"/>
      <c r="H6" s="81"/>
      <c r="I6" s="81"/>
      <c r="J6" s="82"/>
    </row>
    <row r="7" spans="1:10" ht="15.75" x14ac:dyDescent="0.25">
      <c r="A7" s="83" t="s">
        <v>7</v>
      </c>
      <c r="B7" s="84"/>
      <c r="C7" s="84"/>
      <c r="D7" s="84"/>
      <c r="E7" s="84"/>
      <c r="F7" s="84"/>
      <c r="G7" s="84"/>
      <c r="H7" s="84"/>
      <c r="I7" s="84"/>
      <c r="J7" s="85"/>
    </row>
    <row r="8" spans="1:10" x14ac:dyDescent="0.25">
      <c r="A8" s="3" t="s">
        <v>8</v>
      </c>
      <c r="B8" s="111" t="s">
        <v>9</v>
      </c>
      <c r="C8" s="112"/>
      <c r="D8" s="112"/>
      <c r="E8" s="112"/>
      <c r="F8" s="112"/>
      <c r="G8" s="112"/>
      <c r="H8" s="112"/>
      <c r="I8" s="112"/>
      <c r="J8" s="113"/>
    </row>
    <row r="9" spans="1:10" ht="15" customHeight="1" x14ac:dyDescent="0.25">
      <c r="A9" s="25" t="s">
        <v>10</v>
      </c>
      <c r="B9" s="111" t="s">
        <v>11</v>
      </c>
      <c r="C9" s="112"/>
      <c r="D9" s="112"/>
      <c r="E9" s="112"/>
      <c r="F9" s="112"/>
      <c r="G9" s="112"/>
      <c r="H9" s="112"/>
      <c r="I9" s="112"/>
      <c r="J9" s="113"/>
    </row>
    <row r="10" spans="1:10" x14ac:dyDescent="0.25">
      <c r="A10" s="25" t="s">
        <v>12</v>
      </c>
      <c r="B10" s="111" t="s">
        <v>13</v>
      </c>
      <c r="C10" s="112"/>
      <c r="D10" s="112"/>
      <c r="E10" s="112"/>
      <c r="F10" s="112"/>
      <c r="G10" s="112"/>
      <c r="H10" s="112"/>
      <c r="I10" s="112"/>
      <c r="J10" s="113"/>
    </row>
    <row r="11" spans="1:10" ht="44.25" customHeight="1" x14ac:dyDescent="0.25">
      <c r="A11" s="3" t="s">
        <v>14</v>
      </c>
      <c r="B11" s="89" t="s">
        <v>93</v>
      </c>
      <c r="C11" s="114"/>
      <c r="D11" s="114"/>
      <c r="E11" s="114"/>
      <c r="F11" s="114"/>
      <c r="G11" s="114"/>
      <c r="H11" s="114"/>
      <c r="I11" s="114"/>
      <c r="J11" s="115"/>
    </row>
    <row r="12" spans="1:10" ht="49.5" customHeight="1" x14ac:dyDescent="0.25">
      <c r="A12" s="3" t="s">
        <v>16</v>
      </c>
      <c r="B12" s="137" t="s">
        <v>91</v>
      </c>
      <c r="C12" s="138"/>
      <c r="D12" s="138"/>
      <c r="E12" s="138"/>
      <c r="F12" s="138"/>
      <c r="G12" s="138"/>
      <c r="H12" s="138"/>
      <c r="I12" s="138"/>
      <c r="J12" s="139"/>
    </row>
    <row r="13" spans="1:10" ht="15.75" x14ac:dyDescent="0.25">
      <c r="A13" s="80" t="s">
        <v>17</v>
      </c>
      <c r="B13" s="81"/>
      <c r="C13" s="81"/>
      <c r="D13" s="81"/>
      <c r="E13" s="81"/>
      <c r="F13" s="81"/>
      <c r="G13" s="81"/>
      <c r="H13" s="81"/>
      <c r="I13" s="81"/>
      <c r="J13" s="82"/>
    </row>
    <row r="14" spans="1:10" ht="27.75" customHeight="1" x14ac:dyDescent="0.25">
      <c r="A14" s="3" t="s">
        <v>18</v>
      </c>
      <c r="B14" s="34">
        <v>3</v>
      </c>
      <c r="C14" s="107" t="str">
        <f>IFERROR(VLOOKUP(B14,'[1]Validacion datos'!A2:B5,2,FALSE),"")</f>
        <v>DESARROLLO PRODUCTIVO</v>
      </c>
      <c r="D14" s="107"/>
      <c r="E14" s="107"/>
      <c r="F14" s="107"/>
      <c r="G14" s="107"/>
      <c r="H14" s="107"/>
      <c r="I14" s="107"/>
      <c r="J14" s="107"/>
    </row>
    <row r="15" spans="1:10" ht="26.25" customHeight="1" x14ac:dyDescent="0.25">
      <c r="A15" s="3" t="s">
        <v>19</v>
      </c>
      <c r="B15" s="35">
        <v>3.3</v>
      </c>
      <c r="C15" s="107" t="str">
        <f>IFERROR(VLOOKUP(B15,'[1]Validacion datos'!A8:B26,2,FALSE),"")</f>
        <v>Competitividad e innovavión en un ambiente favorable a la cooperación y la responsabilidad social</v>
      </c>
      <c r="D15" s="107"/>
      <c r="E15" s="107"/>
      <c r="F15" s="107"/>
      <c r="G15" s="107"/>
      <c r="H15" s="107"/>
      <c r="I15" s="107"/>
      <c r="J15" s="107"/>
    </row>
    <row r="16" spans="1:10" ht="30.75" customHeight="1" x14ac:dyDescent="0.25">
      <c r="A16" s="3" t="s">
        <v>20</v>
      </c>
      <c r="B16" s="7" t="s">
        <v>71</v>
      </c>
      <c r="C16" s="107" t="str">
        <f>IFERROR(VLOOKUP(B16,'[1]Validacion datos'!D8:E64,2,FALSE),"")</f>
        <v>Fortalecer el sistema nacional de ciencia, tecnoloíia e innovación para dea respuestas a las demandas económicas, sociales y culturales de la nación y propiciar la inserción en la sociedad y economía del conocimiento</v>
      </c>
      <c r="D16" s="107"/>
      <c r="E16" s="107"/>
      <c r="F16" s="107"/>
      <c r="G16" s="107"/>
      <c r="H16" s="107"/>
      <c r="I16" s="107"/>
      <c r="J16" s="107"/>
    </row>
    <row r="17" spans="1:11" ht="15.75" x14ac:dyDescent="0.25">
      <c r="A17" s="80" t="s">
        <v>22</v>
      </c>
      <c r="B17" s="81"/>
      <c r="C17" s="81"/>
      <c r="D17" s="81"/>
      <c r="E17" s="81"/>
      <c r="F17" s="81"/>
      <c r="G17" s="81"/>
      <c r="H17" s="81"/>
      <c r="I17" s="81"/>
      <c r="J17" s="82"/>
    </row>
    <row r="18" spans="1:11" ht="29.25" customHeight="1" x14ac:dyDescent="0.25">
      <c r="A18" s="3" t="s">
        <v>23</v>
      </c>
      <c r="B18" s="89" t="s">
        <v>64</v>
      </c>
      <c r="C18" s="89"/>
      <c r="D18" s="89"/>
      <c r="E18" s="89"/>
      <c r="F18" s="89"/>
      <c r="G18" s="89"/>
      <c r="H18" s="89"/>
      <c r="I18" s="89"/>
      <c r="J18" s="90"/>
    </row>
    <row r="19" spans="1:11" ht="55.5" customHeight="1" x14ac:dyDescent="0.25">
      <c r="A19" s="8" t="s">
        <v>25</v>
      </c>
      <c r="B19" s="89" t="s">
        <v>74</v>
      </c>
      <c r="C19" s="89"/>
      <c r="D19" s="89"/>
      <c r="E19" s="89"/>
      <c r="F19" s="89"/>
      <c r="G19" s="89"/>
      <c r="H19" s="89"/>
      <c r="I19" s="89"/>
      <c r="J19" s="90"/>
    </row>
    <row r="20" spans="1:11" ht="34.5" customHeight="1" x14ac:dyDescent="0.25">
      <c r="A20" s="8" t="s">
        <v>26</v>
      </c>
      <c r="B20" s="89" t="s">
        <v>78</v>
      </c>
      <c r="C20" s="89"/>
      <c r="D20" s="89"/>
      <c r="E20" s="89"/>
      <c r="F20" s="89"/>
      <c r="G20" s="89"/>
      <c r="H20" s="89"/>
      <c r="I20" s="89"/>
      <c r="J20" s="90"/>
    </row>
    <row r="21" spans="1:11" ht="60" customHeight="1" x14ac:dyDescent="0.25">
      <c r="A21" s="8" t="s">
        <v>27</v>
      </c>
      <c r="B21" s="91" t="s">
        <v>105</v>
      </c>
      <c r="C21" s="91"/>
      <c r="D21" s="91"/>
      <c r="E21" s="91"/>
      <c r="F21" s="91"/>
      <c r="G21" s="91"/>
      <c r="H21" s="91"/>
      <c r="I21" s="91"/>
      <c r="J21" s="92"/>
    </row>
    <row r="22" spans="1:11" ht="15.75" x14ac:dyDescent="0.25">
      <c r="A22" s="80" t="s">
        <v>28</v>
      </c>
      <c r="B22" s="81"/>
      <c r="C22" s="81"/>
      <c r="D22" s="81"/>
      <c r="E22" s="81"/>
      <c r="F22" s="81"/>
      <c r="G22" s="81"/>
      <c r="H22" s="81"/>
      <c r="I22" s="81"/>
      <c r="J22" s="82"/>
    </row>
    <row r="23" spans="1:11" ht="15.75" x14ac:dyDescent="0.25">
      <c r="A23" s="83" t="s">
        <v>29</v>
      </c>
      <c r="B23" s="84"/>
      <c r="C23" s="84"/>
      <c r="D23" s="84"/>
      <c r="E23" s="84"/>
      <c r="F23" s="84"/>
      <c r="G23" s="84"/>
      <c r="H23" s="84"/>
      <c r="I23" s="84"/>
      <c r="J23" s="85"/>
    </row>
    <row r="24" spans="1:11" ht="15" customHeight="1" x14ac:dyDescent="0.25">
      <c r="A24" s="102" t="s">
        <v>30</v>
      </c>
      <c r="B24" s="103"/>
      <c r="C24" s="104" t="s">
        <v>31</v>
      </c>
      <c r="D24" s="105"/>
      <c r="E24" s="105"/>
      <c r="F24" s="105" t="s">
        <v>32</v>
      </c>
      <c r="G24" s="105"/>
      <c r="H24" s="103"/>
      <c r="I24" s="104" t="s">
        <v>33</v>
      </c>
      <c r="J24" s="106"/>
    </row>
    <row r="25" spans="1:11" x14ac:dyDescent="0.25">
      <c r="A25" s="95">
        <v>2345375148</v>
      </c>
      <c r="B25" s="96"/>
      <c r="C25" s="97">
        <v>2344334748</v>
      </c>
      <c r="D25" s="98"/>
      <c r="E25" s="99"/>
      <c r="F25" s="97">
        <v>103800</v>
      </c>
      <c r="G25" s="98"/>
      <c r="H25" s="99"/>
      <c r="I25" s="134">
        <f>+F25/C25</f>
        <v>4.4276953233131021E-5</v>
      </c>
      <c r="J25" s="135"/>
    </row>
    <row r="26" spans="1:11" x14ac:dyDescent="0.25">
      <c r="A26" s="149" t="s">
        <v>34</v>
      </c>
      <c r="B26" s="150"/>
      <c r="C26" s="150"/>
      <c r="D26" s="150"/>
      <c r="E26" s="150"/>
      <c r="F26" s="150"/>
      <c r="G26" s="150"/>
      <c r="H26" s="150"/>
      <c r="I26" s="150"/>
      <c r="J26" s="151"/>
    </row>
    <row r="27" spans="1:11" x14ac:dyDescent="0.25">
      <c r="A27" s="4"/>
      <c r="B27"/>
      <c r="C27" s="86" t="s">
        <v>35</v>
      </c>
      <c r="D27" s="87"/>
      <c r="E27" s="86" t="s">
        <v>36</v>
      </c>
      <c r="F27" s="87"/>
      <c r="G27" s="86" t="s">
        <v>37</v>
      </c>
      <c r="H27" s="86"/>
      <c r="I27" s="86" t="s">
        <v>38</v>
      </c>
      <c r="J27" s="88"/>
    </row>
    <row r="28" spans="1:11" ht="45" x14ac:dyDescent="0.25">
      <c r="A28" s="60" t="s">
        <v>39</v>
      </c>
      <c r="B28" s="61" t="s">
        <v>40</v>
      </c>
      <c r="C28" s="61" t="s">
        <v>41</v>
      </c>
      <c r="D28" s="61" t="s">
        <v>42</v>
      </c>
      <c r="E28" s="61" t="s">
        <v>43</v>
      </c>
      <c r="F28" s="61" t="s">
        <v>44</v>
      </c>
      <c r="G28" s="61" t="s">
        <v>45</v>
      </c>
      <c r="H28" s="61" t="s">
        <v>46</v>
      </c>
      <c r="I28" s="61" t="s">
        <v>47</v>
      </c>
      <c r="J28" s="62" t="s">
        <v>48</v>
      </c>
    </row>
    <row r="29" spans="1:11" ht="107.1" customHeight="1" x14ac:dyDescent="0.25">
      <c r="A29" s="70" t="s">
        <v>72</v>
      </c>
      <c r="B29" s="71" t="s">
        <v>73</v>
      </c>
      <c r="C29" s="52">
        <v>10</v>
      </c>
      <c r="D29" s="53">
        <v>459600</v>
      </c>
      <c r="E29" s="52">
        <v>2</v>
      </c>
      <c r="F29" s="68">
        <v>103800</v>
      </c>
      <c r="G29" s="59">
        <v>2</v>
      </c>
      <c r="H29" s="53">
        <v>103800</v>
      </c>
      <c r="I29" s="57">
        <f>+Tabla17[[#This Row],[Física 
(E)]]/Tabla17[[#This Row],[Física
(C)]]</f>
        <v>1</v>
      </c>
      <c r="J29" s="58">
        <f>+Tabla17[[#This Row],[Financiera 
 (F)]]/Tabla17[[#This Row],[Financiera
(D)]]</f>
        <v>1</v>
      </c>
      <c r="K29" s="45"/>
    </row>
    <row r="30" spans="1:11" x14ac:dyDescent="0.25">
      <c r="A30" s="16"/>
      <c r="B30" s="17"/>
      <c r="C30" s="18"/>
      <c r="D30" s="19"/>
      <c r="E30" s="19"/>
      <c r="F30" s="19"/>
      <c r="G30" s="20"/>
      <c r="H30" s="19"/>
      <c r="I30" s="14"/>
      <c r="J30" s="15"/>
    </row>
    <row r="31" spans="1:11" ht="15.75" x14ac:dyDescent="0.25">
      <c r="A31" s="80" t="s">
        <v>50</v>
      </c>
      <c r="B31" s="81"/>
      <c r="C31" s="81"/>
      <c r="D31" s="81"/>
      <c r="E31" s="81"/>
      <c r="F31" s="81"/>
      <c r="G31" s="81"/>
      <c r="H31" s="81"/>
      <c r="I31" s="81"/>
      <c r="J31" s="82"/>
    </row>
    <row r="32" spans="1:11" ht="15.75" x14ac:dyDescent="0.25">
      <c r="A32" s="83" t="s">
        <v>51</v>
      </c>
      <c r="B32" s="84"/>
      <c r="C32" s="84"/>
      <c r="D32" s="84"/>
      <c r="E32" s="84"/>
      <c r="F32" s="84"/>
      <c r="G32" s="84"/>
      <c r="H32" s="84"/>
      <c r="I32" s="84"/>
      <c r="J32" s="85"/>
    </row>
    <row r="33" spans="1:10" ht="32.1" customHeight="1" x14ac:dyDescent="0.25">
      <c r="A33" s="21" t="s">
        <v>52</v>
      </c>
      <c r="B33" s="91" t="s">
        <v>72</v>
      </c>
      <c r="C33" s="91"/>
      <c r="D33" s="91"/>
      <c r="E33" s="91"/>
      <c r="F33" s="91"/>
      <c r="G33" s="91"/>
      <c r="H33" s="91"/>
      <c r="I33" s="91"/>
      <c r="J33" s="92"/>
    </row>
    <row r="34" spans="1:10" ht="32.1" customHeight="1" x14ac:dyDescent="0.25">
      <c r="A34" s="21" t="s">
        <v>53</v>
      </c>
      <c r="B34" s="89" t="s">
        <v>74</v>
      </c>
      <c r="C34" s="89"/>
      <c r="D34" s="89"/>
      <c r="E34" s="89"/>
      <c r="F34" s="89"/>
      <c r="G34" s="89"/>
      <c r="H34" s="89"/>
      <c r="I34" s="89"/>
      <c r="J34" s="90"/>
    </row>
    <row r="35" spans="1:10" ht="32.1" customHeight="1" x14ac:dyDescent="0.25">
      <c r="A35" s="21" t="s">
        <v>54</v>
      </c>
      <c r="B35" s="93" t="s">
        <v>134</v>
      </c>
      <c r="C35" s="93"/>
      <c r="D35" s="93"/>
      <c r="E35" s="93"/>
      <c r="F35" s="93"/>
      <c r="G35" s="93"/>
      <c r="H35" s="93"/>
      <c r="I35" s="93"/>
      <c r="J35" s="94"/>
    </row>
    <row r="36" spans="1:10" ht="41.1" customHeight="1" x14ac:dyDescent="0.25">
      <c r="A36" s="21" t="s">
        <v>55</v>
      </c>
      <c r="B36" s="93" t="s">
        <v>125</v>
      </c>
      <c r="C36" s="93"/>
      <c r="D36" s="93"/>
      <c r="E36" s="93"/>
      <c r="F36" s="93"/>
      <c r="G36" s="93"/>
      <c r="H36" s="93"/>
      <c r="I36" s="93"/>
      <c r="J36" s="94"/>
    </row>
    <row r="37" spans="1:10" ht="15.75" x14ac:dyDescent="0.25">
      <c r="A37" s="80" t="s">
        <v>56</v>
      </c>
      <c r="B37" s="81"/>
      <c r="C37" s="81"/>
      <c r="D37" s="81"/>
      <c r="E37" s="81"/>
      <c r="F37" s="81"/>
      <c r="G37" s="81"/>
      <c r="H37" s="81"/>
      <c r="I37" s="81"/>
      <c r="J37" s="82"/>
    </row>
    <row r="38" spans="1:10" ht="15.75" x14ac:dyDescent="0.25">
      <c r="A38" s="73" t="s">
        <v>57</v>
      </c>
      <c r="B38" s="74"/>
      <c r="C38" s="74"/>
      <c r="D38" s="74"/>
      <c r="E38" s="74"/>
      <c r="F38" s="74"/>
      <c r="G38" s="74"/>
      <c r="H38" s="74"/>
      <c r="I38" s="74"/>
      <c r="J38" s="75"/>
    </row>
    <row r="39" spans="1:10" ht="27.75" customHeight="1" x14ac:dyDescent="0.25">
      <c r="A39" s="76" t="s">
        <v>121</v>
      </c>
      <c r="B39" s="77"/>
      <c r="C39" s="77"/>
      <c r="D39" s="77"/>
      <c r="E39" s="77"/>
      <c r="F39" s="77"/>
      <c r="G39" s="77"/>
      <c r="H39" s="77"/>
      <c r="I39" s="77"/>
      <c r="J39" s="78"/>
    </row>
    <row r="40" spans="1:10" ht="13.5" customHeight="1" x14ac:dyDescent="0.25">
      <c r="A40" s="27"/>
      <c r="B40" s="27"/>
      <c r="C40" s="27"/>
      <c r="D40" s="27"/>
      <c r="E40" s="27"/>
      <c r="F40" s="27"/>
      <c r="G40" s="27"/>
      <c r="H40" s="27"/>
      <c r="I40" s="27"/>
      <c r="J40" s="27"/>
    </row>
    <row r="41" spans="1:10" ht="26.45" customHeight="1" x14ac:dyDescent="0.25">
      <c r="A41" s="146" t="s">
        <v>58</v>
      </c>
      <c r="B41" s="146"/>
      <c r="C41" s="146"/>
      <c r="D41" s="146"/>
      <c r="E41" s="146"/>
      <c r="F41" s="146"/>
      <c r="G41" s="146"/>
      <c r="H41" s="146"/>
      <c r="I41" s="146"/>
      <c r="J41" s="146"/>
    </row>
    <row r="42" spans="1:10" x14ac:dyDescent="0.25">
      <c r="B42" s="40"/>
    </row>
    <row r="43" spans="1:10" x14ac:dyDescent="0.25">
      <c r="A43" s="30" t="s">
        <v>59</v>
      </c>
      <c r="B43" s="42">
        <f>+A25</f>
        <v>2345375148</v>
      </c>
      <c r="D43" s="38"/>
      <c r="E43" s="38"/>
      <c r="F43" s="38"/>
      <c r="H43" s="38"/>
      <c r="I43" s="38"/>
      <c r="J43" s="38"/>
    </row>
    <row r="44" spans="1:10" x14ac:dyDescent="0.25">
      <c r="A44" s="30" t="s">
        <v>60</v>
      </c>
      <c r="B44" s="42">
        <f>+C25</f>
        <v>2344334748</v>
      </c>
      <c r="D44" s="37"/>
      <c r="E44" s="37" t="s">
        <v>100</v>
      </c>
      <c r="F44" s="37"/>
      <c r="H44" s="37"/>
      <c r="I44" s="37" t="s">
        <v>114</v>
      </c>
      <c r="J44" s="37"/>
    </row>
    <row r="45" spans="1:10" x14ac:dyDescent="0.25">
      <c r="A45" s="30" t="s">
        <v>70</v>
      </c>
      <c r="B45" s="42">
        <f>+F25</f>
        <v>103800</v>
      </c>
      <c r="D45" s="36"/>
      <c r="E45" s="36" t="s">
        <v>113</v>
      </c>
      <c r="F45" s="36"/>
      <c r="H45" s="36"/>
      <c r="I45" s="36" t="s">
        <v>115</v>
      </c>
      <c r="J45" s="36"/>
    </row>
    <row r="46" spans="1:10" x14ac:dyDescent="0.25">
      <c r="B46" s="40"/>
    </row>
    <row r="47" spans="1:10" x14ac:dyDescent="0.25">
      <c r="B47" s="40"/>
    </row>
  </sheetData>
  <mergeCells count="48">
    <mergeCell ref="A4:J4"/>
    <mergeCell ref="B1:J1"/>
    <mergeCell ref="B2:C2"/>
    <mergeCell ref="D2:H2"/>
    <mergeCell ref="B3:C3"/>
    <mergeCell ref="D3:H3"/>
    <mergeCell ref="C16:J16"/>
    <mergeCell ref="A5:J5"/>
    <mergeCell ref="A6:J6"/>
    <mergeCell ref="A7:J7"/>
    <mergeCell ref="B8:J8"/>
    <mergeCell ref="B9:J9"/>
    <mergeCell ref="B10:J10"/>
    <mergeCell ref="B11:J11"/>
    <mergeCell ref="B12:J12"/>
    <mergeCell ref="A13:J13"/>
    <mergeCell ref="C14:J14"/>
    <mergeCell ref="C15:J15"/>
    <mergeCell ref="A25:B25"/>
    <mergeCell ref="C25:E25"/>
    <mergeCell ref="F25:H25"/>
    <mergeCell ref="I25:J25"/>
    <mergeCell ref="A17:J17"/>
    <mergeCell ref="B18:J18"/>
    <mergeCell ref="B19:J19"/>
    <mergeCell ref="B20:J20"/>
    <mergeCell ref="B21:J21"/>
    <mergeCell ref="A22:J22"/>
    <mergeCell ref="A23:J23"/>
    <mergeCell ref="A24:B24"/>
    <mergeCell ref="C24:E24"/>
    <mergeCell ref="F24:H24"/>
    <mergeCell ref="I24:J24"/>
    <mergeCell ref="A38:J38"/>
    <mergeCell ref="A39:J39"/>
    <mergeCell ref="A41:J41"/>
    <mergeCell ref="A37:J37"/>
    <mergeCell ref="A26:J26"/>
    <mergeCell ref="C27:D27"/>
    <mergeCell ref="E27:F27"/>
    <mergeCell ref="G27:H27"/>
    <mergeCell ref="I27:J27"/>
    <mergeCell ref="A31:J31"/>
    <mergeCell ref="A32:J32"/>
    <mergeCell ref="B33:J33"/>
    <mergeCell ref="B34:J34"/>
    <mergeCell ref="B35:J35"/>
    <mergeCell ref="B36:J36"/>
  </mergeCells>
  <dataValidations count="15">
    <dataValidation allowBlank="1" sqref="A8" xr:uid="{00000000-0002-0000-0600-000000000000}"/>
    <dataValidation allowBlank="1" showInputMessage="1" prompt="Nombre del capítulo" sqref="B8:J10" xr:uid="{00000000-0002-0000-0600-000001000000}"/>
    <dataValidation allowBlank="1" showInputMessage="1" showErrorMessage="1" prompt="¿A quién va dirigido el programa?, ¿qué característica tiene esta población que requiere ser beneficiada?" sqref="B20:J20" xr:uid="{00000000-0002-0000-0600-000002000000}"/>
    <dataValidation allowBlank="1" showInputMessage="1" showErrorMessage="1" prompt="Nombre del producto" sqref="B33:J33" xr:uid="{00000000-0002-0000-0600-000003000000}"/>
    <dataValidation allowBlank="1" showInputMessage="1" showErrorMessage="1" prompt="1. Describir lo plasmado en el presupuesto_x000a_2. Describir lo alcanzado en términos financieros y de producción " sqref="B35:J35" xr:uid="{00000000-0002-0000-0600-000004000000}"/>
    <dataValidation allowBlank="1" showInputMessage="1" showErrorMessage="1" prompt="De existir desvío, explicar razones." sqref="B36:J36" xr:uid="{00000000-0002-0000-0600-000005000000}"/>
    <dataValidation allowBlank="1" showInputMessage="1" showErrorMessage="1" prompt="Oportunidades de mejora identificadas" sqref="A39:J40" xr:uid="{00000000-0002-0000-0600-000006000000}"/>
    <dataValidation allowBlank="1" showInputMessage="1" showErrorMessage="1" prompt="Presupuesto del programa" sqref="A25:C25 F25" xr:uid="{00000000-0002-0000-0600-000007000000}"/>
    <dataValidation allowBlank="1" showInputMessage="1" showErrorMessage="1" prompt="¿En qué consiste el programa?" sqref="B34:J34 B19:J19" xr:uid="{00000000-0002-0000-0600-000008000000}"/>
    <dataValidation allowBlank="1" showInputMessage="1" showErrorMessage="1" prompt="Nombre de cada producto" sqref="A28:A30" xr:uid="{00000000-0002-0000-0600-000009000000}"/>
    <dataValidation allowBlank="1" showInputMessage="1" showErrorMessage="1" prompt="Nombre del indicador" sqref="B28:B30" xr:uid="{00000000-0002-0000-0600-00000A000000}"/>
    <dataValidation allowBlank="1" showInputMessage="1" showErrorMessage="1" prompt="Meta anual del indicador" sqref="C28:C30 E28" xr:uid="{00000000-0002-0000-0600-00000B000000}"/>
    <dataValidation allowBlank="1" showInputMessage="1" showErrorMessage="1" prompt="Monto presupuestado para el producto" sqref="D28:D30 E29:F30 F28" xr:uid="{00000000-0002-0000-0600-00000C000000}"/>
    <dataValidation allowBlank="1" showInputMessage="1" showErrorMessage="1" prompt="Meta alcanzada en el trimestre" sqref="G28:G30" xr:uid="{00000000-0002-0000-0600-00000D000000}"/>
    <dataValidation allowBlank="1" showInputMessage="1" showErrorMessage="1" prompt="Monto ejecutado en el trimestre" sqref="H28:H30" xr:uid="{00000000-0002-0000-0600-00000E000000}"/>
  </dataValidations>
  <printOptions horizontalCentered="1" verticalCentered="1"/>
  <pageMargins left="0.31496062992125984" right="0.31496062992125984" top="0.35433070866141736" bottom="0.35433070866141736" header="0.31496062992125984" footer="0.31496062992125984"/>
  <pageSetup scale="65" fitToWidth="0" orientation="portrait" r:id="rId1"/>
  <ignoredErrors>
    <ignoredError sqref="D30:J30" calculatedColumn="1"/>
  </ignoredErrors>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79998168889431442"/>
  </sheetPr>
  <dimension ref="A1:J46"/>
  <sheetViews>
    <sheetView showGridLines="0" tabSelected="1" view="pageBreakPreview" topLeftCell="A20" zoomScale="89" zoomScaleNormal="115" zoomScaleSheetLayoutView="89" workbookViewId="0">
      <selection activeCell="B35" sqref="B35:J35"/>
    </sheetView>
  </sheetViews>
  <sheetFormatPr baseColWidth="10" defaultColWidth="11.42578125" defaultRowHeight="15" x14ac:dyDescent="0.25"/>
  <cols>
    <col min="1" max="1" width="23" style="5" customWidth="1"/>
    <col min="2" max="2" width="17" style="5" customWidth="1"/>
    <col min="3" max="10" width="12.7109375" style="5" customWidth="1"/>
  </cols>
  <sheetData>
    <row r="1" spans="1:10" ht="21.75" thickBot="1" x14ac:dyDescent="0.3">
      <c r="A1" s="22"/>
      <c r="B1" s="123" t="s">
        <v>0</v>
      </c>
      <c r="C1" s="124"/>
      <c r="D1" s="124"/>
      <c r="E1" s="124"/>
      <c r="F1" s="124"/>
      <c r="G1" s="124"/>
      <c r="H1" s="124"/>
      <c r="I1" s="124"/>
      <c r="J1" s="125"/>
    </row>
    <row r="2" spans="1:10" ht="21.75" thickBot="1" x14ac:dyDescent="0.3">
      <c r="A2" s="23"/>
      <c r="B2" s="126" t="s">
        <v>1</v>
      </c>
      <c r="C2" s="127"/>
      <c r="D2" s="126" t="s">
        <v>2</v>
      </c>
      <c r="E2" s="127"/>
      <c r="F2" s="127"/>
      <c r="G2" s="127"/>
      <c r="H2" s="128"/>
      <c r="I2" s="1" t="s">
        <v>3</v>
      </c>
      <c r="J2" s="2" t="s">
        <v>4</v>
      </c>
    </row>
    <row r="3" spans="1:10" ht="21.75" thickBot="1" x14ac:dyDescent="0.3">
      <c r="A3" s="24"/>
      <c r="B3" s="129" t="s">
        <v>5</v>
      </c>
      <c r="C3" s="130"/>
      <c r="D3" s="129"/>
      <c r="E3" s="130"/>
      <c r="F3" s="130"/>
      <c r="G3" s="130"/>
      <c r="H3" s="131"/>
      <c r="I3" s="28">
        <v>45842</v>
      </c>
      <c r="J3" s="29"/>
    </row>
    <row r="4" spans="1:10" x14ac:dyDescent="0.25">
      <c r="A4" s="119"/>
      <c r="B4" s="120"/>
      <c r="C4" s="120"/>
      <c r="D4" s="121"/>
      <c r="E4" s="121"/>
      <c r="F4" s="121"/>
      <c r="G4" s="121"/>
      <c r="H4" s="121"/>
      <c r="I4" s="120"/>
      <c r="J4" s="122"/>
    </row>
    <row r="5" spans="1:10" ht="3" customHeight="1" x14ac:dyDescent="0.25">
      <c r="A5" s="108"/>
      <c r="B5" s="109"/>
      <c r="C5" s="109"/>
      <c r="D5" s="109"/>
      <c r="E5" s="109"/>
      <c r="F5" s="109"/>
      <c r="G5" s="109"/>
      <c r="H5" s="109"/>
      <c r="I5" s="109"/>
      <c r="J5" s="110"/>
    </row>
    <row r="6" spans="1:10" ht="15.75" x14ac:dyDescent="0.25">
      <c r="A6" s="80" t="s">
        <v>92</v>
      </c>
      <c r="B6" s="81"/>
      <c r="C6" s="81"/>
      <c r="D6" s="81"/>
      <c r="E6" s="81"/>
      <c r="F6" s="81"/>
      <c r="G6" s="81"/>
      <c r="H6" s="81"/>
      <c r="I6" s="81"/>
      <c r="J6" s="82"/>
    </row>
    <row r="7" spans="1:10" ht="15.75" x14ac:dyDescent="0.25">
      <c r="A7" s="83" t="s">
        <v>7</v>
      </c>
      <c r="B7" s="84"/>
      <c r="C7" s="84"/>
      <c r="D7" s="84"/>
      <c r="E7" s="84"/>
      <c r="F7" s="84"/>
      <c r="G7" s="84"/>
      <c r="H7" s="84"/>
      <c r="I7" s="84"/>
      <c r="J7" s="85"/>
    </row>
    <row r="8" spans="1:10" x14ac:dyDescent="0.25">
      <c r="A8" s="3" t="s">
        <v>8</v>
      </c>
      <c r="B8" s="111" t="s">
        <v>9</v>
      </c>
      <c r="C8" s="112"/>
      <c r="D8" s="112"/>
      <c r="E8" s="112"/>
      <c r="F8" s="112"/>
      <c r="G8" s="112"/>
      <c r="H8" s="112"/>
      <c r="I8" s="112"/>
      <c r="J8" s="113"/>
    </row>
    <row r="9" spans="1:10" ht="15" customHeight="1" x14ac:dyDescent="0.25">
      <c r="A9" s="25" t="s">
        <v>10</v>
      </c>
      <c r="B9" s="111" t="s">
        <v>11</v>
      </c>
      <c r="C9" s="112"/>
      <c r="D9" s="112"/>
      <c r="E9" s="112"/>
      <c r="F9" s="112"/>
      <c r="G9" s="112"/>
      <c r="H9" s="112"/>
      <c r="I9" s="112"/>
      <c r="J9" s="113"/>
    </row>
    <row r="10" spans="1:10" x14ac:dyDescent="0.25">
      <c r="A10" s="25" t="s">
        <v>12</v>
      </c>
      <c r="B10" s="111" t="s">
        <v>13</v>
      </c>
      <c r="C10" s="112"/>
      <c r="D10" s="112"/>
      <c r="E10" s="112"/>
      <c r="F10" s="112"/>
      <c r="G10" s="112"/>
      <c r="H10" s="112"/>
      <c r="I10" s="112"/>
      <c r="J10" s="113"/>
    </row>
    <row r="11" spans="1:10" ht="44.25" customHeight="1" x14ac:dyDescent="0.25">
      <c r="A11" s="3" t="s">
        <v>14</v>
      </c>
      <c r="B11" s="89" t="s">
        <v>93</v>
      </c>
      <c r="C11" s="114"/>
      <c r="D11" s="114"/>
      <c r="E11" s="114"/>
      <c r="F11" s="114"/>
      <c r="G11" s="114"/>
      <c r="H11" s="114"/>
      <c r="I11" s="114"/>
      <c r="J11" s="115"/>
    </row>
    <row r="12" spans="1:10" ht="49.5" customHeight="1" x14ac:dyDescent="0.25">
      <c r="A12" s="3" t="s">
        <v>16</v>
      </c>
      <c r="B12" s="137" t="s">
        <v>91</v>
      </c>
      <c r="C12" s="138"/>
      <c r="D12" s="138"/>
      <c r="E12" s="138"/>
      <c r="F12" s="138"/>
      <c r="G12" s="138"/>
      <c r="H12" s="138"/>
      <c r="I12" s="138"/>
      <c r="J12" s="139"/>
    </row>
    <row r="13" spans="1:10" ht="15.75" x14ac:dyDescent="0.25">
      <c r="A13" s="80" t="s">
        <v>17</v>
      </c>
      <c r="B13" s="81"/>
      <c r="C13" s="81"/>
      <c r="D13" s="81"/>
      <c r="E13" s="81"/>
      <c r="F13" s="81"/>
      <c r="G13" s="81"/>
      <c r="H13" s="81"/>
      <c r="I13" s="81"/>
      <c r="J13" s="82"/>
    </row>
    <row r="14" spans="1:10" ht="27.75" customHeight="1" x14ac:dyDescent="0.25">
      <c r="A14" s="3" t="s">
        <v>18</v>
      </c>
      <c r="B14" s="26">
        <v>3</v>
      </c>
      <c r="C14" s="107" t="str">
        <f>IFERROR(VLOOKUP(B14,'[1]Validacion datos'!A2:B5,2,FALSE),"")</f>
        <v>DESARROLLO PRODUCTIVO</v>
      </c>
      <c r="D14" s="107"/>
      <c r="E14" s="107"/>
      <c r="F14" s="107"/>
      <c r="G14" s="107"/>
      <c r="H14" s="107"/>
      <c r="I14" s="107"/>
      <c r="J14" s="107"/>
    </row>
    <row r="15" spans="1:10" ht="26.25" customHeight="1" x14ac:dyDescent="0.25">
      <c r="A15" s="3" t="s">
        <v>19</v>
      </c>
      <c r="B15" s="6">
        <v>3.2</v>
      </c>
      <c r="C15" s="107" t="str">
        <f>IFERROR(VLOOKUP(B15,'[1]Validacion datos'!A8:B26,2,FALSE),"")</f>
        <v>Energía confiable y ambientalmente sostenible</v>
      </c>
      <c r="D15" s="107"/>
      <c r="E15" s="107"/>
      <c r="F15" s="107"/>
      <c r="G15" s="107"/>
      <c r="H15" s="107"/>
      <c r="I15" s="107"/>
      <c r="J15" s="107"/>
    </row>
    <row r="16" spans="1:10" ht="47.25" customHeight="1" x14ac:dyDescent="0.25">
      <c r="A16" s="3" t="s">
        <v>20</v>
      </c>
      <c r="B16" s="6" t="s">
        <v>75</v>
      </c>
      <c r="C16" s="154" t="s">
        <v>76</v>
      </c>
      <c r="D16" s="154"/>
      <c r="E16" s="154"/>
      <c r="F16" s="154"/>
      <c r="G16" s="154"/>
      <c r="H16" s="154"/>
      <c r="I16" s="154"/>
      <c r="J16" s="154"/>
    </row>
    <row r="17" spans="1:10" ht="15.75" x14ac:dyDescent="0.25">
      <c r="A17" s="80" t="s">
        <v>22</v>
      </c>
      <c r="B17" s="81"/>
      <c r="C17" s="81"/>
      <c r="D17" s="81"/>
      <c r="E17" s="81"/>
      <c r="F17" s="81"/>
      <c r="G17" s="81"/>
      <c r="H17" s="81"/>
      <c r="I17" s="81"/>
      <c r="J17" s="82"/>
    </row>
    <row r="18" spans="1:10" ht="29.25" customHeight="1" x14ac:dyDescent="0.25">
      <c r="A18" s="3" t="s">
        <v>23</v>
      </c>
      <c r="B18" s="89" t="s">
        <v>97</v>
      </c>
      <c r="C18" s="89"/>
      <c r="D18" s="89"/>
      <c r="E18" s="89"/>
      <c r="F18" s="89"/>
      <c r="G18" s="89"/>
      <c r="H18" s="89"/>
      <c r="I18" s="89"/>
      <c r="J18" s="90"/>
    </row>
    <row r="19" spans="1:10" ht="33" customHeight="1" x14ac:dyDescent="0.25">
      <c r="A19" s="8" t="s">
        <v>25</v>
      </c>
      <c r="B19" s="89" t="s">
        <v>77</v>
      </c>
      <c r="C19" s="89"/>
      <c r="D19" s="89"/>
      <c r="E19" s="89"/>
      <c r="F19" s="89"/>
      <c r="G19" s="89"/>
      <c r="H19" s="89"/>
      <c r="I19" s="89"/>
      <c r="J19" s="90"/>
    </row>
    <row r="20" spans="1:10" ht="22.5" customHeight="1" x14ac:dyDescent="0.25">
      <c r="A20" s="8" t="s">
        <v>26</v>
      </c>
      <c r="B20" s="89" t="s">
        <v>78</v>
      </c>
      <c r="C20" s="89"/>
      <c r="D20" s="89"/>
      <c r="E20" s="89"/>
      <c r="F20" s="89"/>
      <c r="G20" s="89"/>
      <c r="H20" s="89"/>
      <c r="I20" s="89"/>
      <c r="J20" s="90"/>
    </row>
    <row r="21" spans="1:10" ht="78" customHeight="1" x14ac:dyDescent="0.25">
      <c r="A21" s="8" t="s">
        <v>27</v>
      </c>
      <c r="B21" s="89" t="s">
        <v>98</v>
      </c>
      <c r="C21" s="89"/>
      <c r="D21" s="89"/>
      <c r="E21" s="89"/>
      <c r="F21" s="89"/>
      <c r="G21" s="89"/>
      <c r="H21" s="89"/>
      <c r="I21" s="89"/>
      <c r="J21" s="90"/>
    </row>
    <row r="22" spans="1:10" ht="15.75" x14ac:dyDescent="0.25">
      <c r="A22" s="80" t="s">
        <v>28</v>
      </c>
      <c r="B22" s="81"/>
      <c r="C22" s="81"/>
      <c r="D22" s="81"/>
      <c r="E22" s="81"/>
      <c r="F22" s="81"/>
      <c r="G22" s="81"/>
      <c r="H22" s="81"/>
      <c r="I22" s="81"/>
      <c r="J22" s="82"/>
    </row>
    <row r="23" spans="1:10" ht="15.75" x14ac:dyDescent="0.25">
      <c r="A23" s="83" t="s">
        <v>29</v>
      </c>
      <c r="B23" s="84"/>
      <c r="C23" s="84"/>
      <c r="D23" s="84"/>
      <c r="E23" s="84"/>
      <c r="F23" s="84"/>
      <c r="G23" s="84"/>
      <c r="H23" s="84"/>
      <c r="I23" s="84"/>
      <c r="J23" s="85"/>
    </row>
    <row r="24" spans="1:10" ht="15" customHeight="1" x14ac:dyDescent="0.25">
      <c r="A24" s="102" t="s">
        <v>30</v>
      </c>
      <c r="B24" s="103"/>
      <c r="C24" s="104" t="s">
        <v>31</v>
      </c>
      <c r="D24" s="105"/>
      <c r="E24" s="105"/>
      <c r="F24" s="105" t="s">
        <v>32</v>
      </c>
      <c r="G24" s="105"/>
      <c r="H24" s="103"/>
      <c r="I24" s="104" t="s">
        <v>33</v>
      </c>
      <c r="J24" s="106"/>
    </row>
    <row r="25" spans="1:10" x14ac:dyDescent="0.25">
      <c r="A25" s="95">
        <v>12519643</v>
      </c>
      <c r="B25" s="96"/>
      <c r="C25" s="97">
        <v>49479620</v>
      </c>
      <c r="D25" s="98"/>
      <c r="E25" s="99"/>
      <c r="F25" s="97">
        <v>7709254.2999999998</v>
      </c>
      <c r="G25" s="98"/>
      <c r="H25" s="99"/>
      <c r="I25" s="134">
        <f>+F25/C25</f>
        <v>0.15580665938824914</v>
      </c>
      <c r="J25" s="135"/>
    </row>
    <row r="26" spans="1:10" ht="15.75" x14ac:dyDescent="0.25">
      <c r="A26" s="83" t="s">
        <v>34</v>
      </c>
      <c r="B26" s="84"/>
      <c r="C26" s="84"/>
      <c r="D26" s="84"/>
      <c r="E26" s="84"/>
      <c r="F26" s="84"/>
      <c r="G26" s="84"/>
      <c r="H26" s="84"/>
      <c r="I26" s="84"/>
      <c r="J26" s="85"/>
    </row>
    <row r="27" spans="1:10" x14ac:dyDescent="0.25">
      <c r="A27" s="4"/>
      <c r="B27"/>
      <c r="C27" s="86" t="s">
        <v>35</v>
      </c>
      <c r="D27" s="87"/>
      <c r="E27" s="86" t="s">
        <v>36</v>
      </c>
      <c r="F27" s="87"/>
      <c r="G27" s="86" t="s">
        <v>37</v>
      </c>
      <c r="H27" s="86"/>
      <c r="I27" s="86" t="s">
        <v>38</v>
      </c>
      <c r="J27" s="88"/>
    </row>
    <row r="28" spans="1:10" ht="38.25" x14ac:dyDescent="0.25">
      <c r="A28" s="9" t="s">
        <v>39</v>
      </c>
      <c r="B28" s="10" t="s">
        <v>40</v>
      </c>
      <c r="C28" s="10" t="s">
        <v>41</v>
      </c>
      <c r="D28" s="10" t="s">
        <v>42</v>
      </c>
      <c r="E28" s="10" t="s">
        <v>43</v>
      </c>
      <c r="F28" s="10" t="s">
        <v>44</v>
      </c>
      <c r="G28" s="10" t="s">
        <v>45</v>
      </c>
      <c r="H28" s="10" t="s">
        <v>46</v>
      </c>
      <c r="I28" s="10" t="s">
        <v>47</v>
      </c>
      <c r="J28" s="11" t="s">
        <v>48</v>
      </c>
    </row>
    <row r="29" spans="1:10" ht="72" x14ac:dyDescent="0.25">
      <c r="A29" s="31" t="s">
        <v>79</v>
      </c>
      <c r="B29" s="32" t="s">
        <v>80</v>
      </c>
      <c r="C29" s="12">
        <v>2</v>
      </c>
      <c r="D29" s="33">
        <v>50479720</v>
      </c>
      <c r="E29" s="12">
        <v>0</v>
      </c>
      <c r="F29" s="33">
        <v>3369930</v>
      </c>
      <c r="G29" s="13">
        <v>0</v>
      </c>
      <c r="H29" s="39">
        <v>3150139.74</v>
      </c>
      <c r="I29" s="14">
        <v>0</v>
      </c>
      <c r="J29" s="15">
        <f>+Tabla13[[#This Row],[Financiera 
 (F)]]/Tabla13[[#This Row],[Financiera
(D)]]</f>
        <v>0.93477898353971756</v>
      </c>
    </row>
    <row r="30" spans="1:10" ht="15.75" x14ac:dyDescent="0.25">
      <c r="A30" s="80" t="s">
        <v>50</v>
      </c>
      <c r="B30" s="81"/>
      <c r="C30" s="81"/>
      <c r="D30" s="81"/>
      <c r="E30" s="81"/>
      <c r="F30" s="81"/>
      <c r="G30" s="81"/>
      <c r="H30" s="81"/>
      <c r="I30" s="81"/>
      <c r="J30" s="82"/>
    </row>
    <row r="31" spans="1:10" ht="15.75" x14ac:dyDescent="0.25">
      <c r="A31" s="83" t="s">
        <v>51</v>
      </c>
      <c r="B31" s="84"/>
      <c r="C31" s="84"/>
      <c r="D31" s="84"/>
      <c r="E31" s="84"/>
      <c r="F31" s="84"/>
      <c r="G31" s="84"/>
      <c r="H31" s="84"/>
      <c r="I31" s="84"/>
      <c r="J31" s="85"/>
    </row>
    <row r="32" spans="1:10" ht="28.5" customHeight="1" x14ac:dyDescent="0.25">
      <c r="A32" s="21" t="s">
        <v>52</v>
      </c>
      <c r="B32" s="91" t="s">
        <v>99</v>
      </c>
      <c r="C32" s="91"/>
      <c r="D32" s="91"/>
      <c r="E32" s="91"/>
      <c r="F32" s="91"/>
      <c r="G32" s="91"/>
      <c r="H32" s="91"/>
      <c r="I32" s="91"/>
      <c r="J32" s="92"/>
    </row>
    <row r="33" spans="1:10" ht="35.1" customHeight="1" x14ac:dyDescent="0.25">
      <c r="A33" s="21" t="s">
        <v>53</v>
      </c>
      <c r="B33" s="89" t="s">
        <v>135</v>
      </c>
      <c r="C33" s="89"/>
      <c r="D33" s="89"/>
      <c r="E33" s="89"/>
      <c r="F33" s="89"/>
      <c r="G33" s="89"/>
      <c r="H33" s="89"/>
      <c r="I33" s="89"/>
      <c r="J33" s="90"/>
    </row>
    <row r="34" spans="1:10" ht="35.1" customHeight="1" x14ac:dyDescent="0.25">
      <c r="A34" s="21" t="s">
        <v>54</v>
      </c>
      <c r="B34" s="93" t="s">
        <v>136</v>
      </c>
      <c r="C34" s="93"/>
      <c r="D34" s="93"/>
      <c r="E34" s="93"/>
      <c r="F34" s="93"/>
      <c r="G34" s="93"/>
      <c r="H34" s="93"/>
      <c r="I34" s="93"/>
      <c r="J34" s="94"/>
    </row>
    <row r="35" spans="1:10" ht="82.5" customHeight="1" x14ac:dyDescent="0.25">
      <c r="A35" s="21" t="s">
        <v>55</v>
      </c>
      <c r="B35" s="144" t="s">
        <v>137</v>
      </c>
      <c r="C35" s="144"/>
      <c r="D35" s="144"/>
      <c r="E35" s="144"/>
      <c r="F35" s="144"/>
      <c r="G35" s="144"/>
      <c r="H35" s="144"/>
      <c r="I35" s="144"/>
      <c r="J35" s="145"/>
    </row>
    <row r="36" spans="1:10" ht="15.75" x14ac:dyDescent="0.25">
      <c r="A36" s="80" t="s">
        <v>56</v>
      </c>
      <c r="B36" s="81"/>
      <c r="C36" s="81"/>
      <c r="D36" s="81"/>
      <c r="E36" s="81"/>
      <c r="F36" s="81"/>
      <c r="G36" s="81"/>
      <c r="H36" s="81"/>
      <c r="I36" s="81"/>
      <c r="J36" s="82"/>
    </row>
    <row r="37" spans="1:10" ht="15.75" x14ac:dyDescent="0.25">
      <c r="A37" s="73" t="s">
        <v>57</v>
      </c>
      <c r="B37" s="74"/>
      <c r="C37" s="74"/>
      <c r="D37" s="74"/>
      <c r="E37" s="74"/>
      <c r="F37" s="74"/>
      <c r="G37" s="74"/>
      <c r="H37" s="74"/>
      <c r="I37" s="74"/>
      <c r="J37" s="75"/>
    </row>
    <row r="38" spans="1:10" ht="27.75" customHeight="1" x14ac:dyDescent="0.25">
      <c r="A38" s="76" t="s">
        <v>138</v>
      </c>
      <c r="B38" s="77"/>
      <c r="C38" s="77"/>
      <c r="D38" s="77"/>
      <c r="E38" s="77"/>
      <c r="F38" s="77"/>
      <c r="G38" s="77"/>
      <c r="H38" s="77"/>
      <c r="I38" s="77"/>
      <c r="J38" s="78"/>
    </row>
    <row r="39" spans="1:10" ht="27.75" customHeight="1" x14ac:dyDescent="0.25">
      <c r="A39" s="27"/>
      <c r="B39" s="27"/>
      <c r="C39" s="27"/>
      <c r="D39" s="27"/>
      <c r="E39" s="27"/>
      <c r="F39" s="27"/>
      <c r="G39" s="27"/>
      <c r="H39" s="27"/>
      <c r="I39" s="27"/>
      <c r="J39" s="27"/>
    </row>
    <row r="40" spans="1:10" ht="30.75" customHeight="1" x14ac:dyDescent="0.25">
      <c r="A40" s="146" t="s">
        <v>58</v>
      </c>
      <c r="B40" s="146"/>
      <c r="C40" s="146"/>
      <c r="D40" s="146"/>
      <c r="E40" s="146"/>
      <c r="F40" s="146"/>
      <c r="G40" s="146"/>
      <c r="H40" s="146"/>
      <c r="I40" s="146"/>
      <c r="J40" s="146"/>
    </row>
    <row r="42" spans="1:10" x14ac:dyDescent="0.25">
      <c r="A42" s="30" t="s">
        <v>59</v>
      </c>
      <c r="B42" s="42">
        <f>+A25</f>
        <v>12519643</v>
      </c>
      <c r="D42" s="38"/>
      <c r="E42" s="38"/>
      <c r="F42" s="38"/>
      <c r="H42" s="38"/>
      <c r="I42" s="38"/>
      <c r="J42" s="38"/>
    </row>
    <row r="43" spans="1:10" x14ac:dyDescent="0.25">
      <c r="A43" s="30" t="s">
        <v>60</v>
      </c>
      <c r="B43" s="42">
        <f>+C25</f>
        <v>49479620</v>
      </c>
      <c r="D43" s="37"/>
      <c r="E43" s="37" t="s">
        <v>100</v>
      </c>
      <c r="F43" s="37"/>
      <c r="H43" s="37"/>
      <c r="I43" s="37" t="s">
        <v>114</v>
      </c>
      <c r="J43" s="37"/>
    </row>
    <row r="44" spans="1:10" x14ac:dyDescent="0.25">
      <c r="A44" s="30" t="s">
        <v>70</v>
      </c>
      <c r="B44" s="49">
        <f>+F25</f>
        <v>7709254.2999999998</v>
      </c>
      <c r="D44" s="36"/>
      <c r="E44" s="36" t="s">
        <v>113</v>
      </c>
      <c r="F44" s="36"/>
      <c r="H44" s="36"/>
      <c r="I44" s="36" t="s">
        <v>115</v>
      </c>
      <c r="J44" s="36"/>
    </row>
    <row r="45" spans="1:10" x14ac:dyDescent="0.25">
      <c r="B45" s="40"/>
    </row>
    <row r="46" spans="1:10" x14ac:dyDescent="0.25">
      <c r="B46" s="40"/>
    </row>
  </sheetData>
  <mergeCells count="48">
    <mergeCell ref="A4:J4"/>
    <mergeCell ref="B1:J1"/>
    <mergeCell ref="B2:C2"/>
    <mergeCell ref="D2:H2"/>
    <mergeCell ref="B3:C3"/>
    <mergeCell ref="D3:H3"/>
    <mergeCell ref="C16:J16"/>
    <mergeCell ref="A5:J5"/>
    <mergeCell ref="A6:J6"/>
    <mergeCell ref="A7:J7"/>
    <mergeCell ref="B8:J8"/>
    <mergeCell ref="B9:J9"/>
    <mergeCell ref="B10:J10"/>
    <mergeCell ref="B11:J11"/>
    <mergeCell ref="B12:J12"/>
    <mergeCell ref="A13:J13"/>
    <mergeCell ref="C14:J14"/>
    <mergeCell ref="C15:J15"/>
    <mergeCell ref="A25:B25"/>
    <mergeCell ref="C25:E25"/>
    <mergeCell ref="F25:H25"/>
    <mergeCell ref="I25:J25"/>
    <mergeCell ref="A17:J17"/>
    <mergeCell ref="B18:J18"/>
    <mergeCell ref="B19:J19"/>
    <mergeCell ref="B20:J20"/>
    <mergeCell ref="B21:J21"/>
    <mergeCell ref="A22:J22"/>
    <mergeCell ref="A23:J23"/>
    <mergeCell ref="A24:B24"/>
    <mergeCell ref="C24:E24"/>
    <mergeCell ref="F24:H24"/>
    <mergeCell ref="I24:J24"/>
    <mergeCell ref="A37:J37"/>
    <mergeCell ref="A38:J38"/>
    <mergeCell ref="A40:J40"/>
    <mergeCell ref="A36:J36"/>
    <mergeCell ref="A26:J26"/>
    <mergeCell ref="C27:D27"/>
    <mergeCell ref="E27:F27"/>
    <mergeCell ref="G27:H27"/>
    <mergeCell ref="I27:J27"/>
    <mergeCell ref="A30:J30"/>
    <mergeCell ref="A31:J31"/>
    <mergeCell ref="B32:J32"/>
    <mergeCell ref="B33:J33"/>
    <mergeCell ref="B34:J34"/>
    <mergeCell ref="B35:J35"/>
  </mergeCells>
  <dataValidations count="15">
    <dataValidation allowBlank="1" sqref="A8" xr:uid="{00000000-0002-0000-0100-000000000000}"/>
    <dataValidation allowBlank="1" showInputMessage="1" prompt="Nombre del capítulo" sqref="B8:J10" xr:uid="{00000000-0002-0000-0100-000001000000}"/>
    <dataValidation allowBlank="1" showInputMessage="1" showErrorMessage="1" prompt="¿A quién va dirigido el programa?, ¿qué característica tiene esta población que requiere ser beneficiada?" sqref="B20:J20" xr:uid="{00000000-0002-0000-0100-000002000000}"/>
    <dataValidation allowBlank="1" showInputMessage="1" showErrorMessage="1" prompt="Nombre del producto" sqref="B32:J32" xr:uid="{00000000-0002-0000-0100-000003000000}"/>
    <dataValidation allowBlank="1" showInputMessage="1" showErrorMessage="1" prompt="1. Describir lo plasmado en el presupuesto_x000a_2. Describir lo alcanzado en términos financieros y de producción " sqref="B34:J34" xr:uid="{00000000-0002-0000-0100-000004000000}"/>
    <dataValidation allowBlank="1" showInputMessage="1" showErrorMessage="1" prompt="De existir desvío, explicar razones." sqref="B35:J35" xr:uid="{00000000-0002-0000-0100-000005000000}"/>
    <dataValidation allowBlank="1" showInputMessage="1" showErrorMessage="1" prompt="Oportunidades de mejora identificadas" sqref="A38:J39" xr:uid="{00000000-0002-0000-0100-000006000000}"/>
    <dataValidation allowBlank="1" showInputMessage="1" showErrorMessage="1" prompt="Presupuesto del programa" sqref="A25:C25 F25" xr:uid="{00000000-0002-0000-0100-000007000000}"/>
    <dataValidation allowBlank="1" showInputMessage="1" showErrorMessage="1" prompt="¿En qué consiste el programa?" sqref="B33:J33 B19:J19" xr:uid="{00000000-0002-0000-0100-000008000000}"/>
    <dataValidation allowBlank="1" showInputMessage="1" showErrorMessage="1" prompt="Nombre de cada producto" sqref="A28:A29" xr:uid="{00000000-0002-0000-0100-000009000000}"/>
    <dataValidation allowBlank="1" showInputMessage="1" showErrorMessage="1" prompt="Nombre del indicador" sqref="B28:B29" xr:uid="{00000000-0002-0000-0100-00000A000000}"/>
    <dataValidation allowBlank="1" showInputMessage="1" showErrorMessage="1" prompt="Meta anual del indicador" sqref="C28:C29 E28" xr:uid="{00000000-0002-0000-0100-00000B000000}"/>
    <dataValidation allowBlank="1" showInputMessage="1" showErrorMessage="1" prompt="Monto presupuestado para el producto" sqref="D28:D29 E29:F29 F28" xr:uid="{00000000-0002-0000-0100-00000C000000}"/>
    <dataValidation allowBlank="1" showInputMessage="1" showErrorMessage="1" prompt="Meta alcanzada en el trimestre" sqref="G28:G29" xr:uid="{00000000-0002-0000-0100-00000D000000}"/>
    <dataValidation allowBlank="1" showInputMessage="1" showErrorMessage="1" prompt="Monto ejecutado en el trimestre" sqref="H28" xr:uid="{00000000-0002-0000-0100-00000E000000}"/>
  </dataValidations>
  <printOptions horizontalCentered="1" verticalCentered="1"/>
  <pageMargins left="0.31496062992125984" right="0.31496062992125984" top="0.35433070866141736" bottom="0.35433070866141736" header="0.31496062992125984" footer="0.31496062992125984"/>
  <pageSetup scale="65" fitToWidth="0" orientation="portrait"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3875432-060c-4a96-bc33-cbf9aa818b47">
      <Terms xmlns="http://schemas.microsoft.com/office/infopath/2007/PartnerControls"/>
    </lcf76f155ced4ddcb4097134ff3c332f>
    <TaxCatchAll xmlns="2ea96bed-ecf9-4008-9cf6-cb17032fa9c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D23F7ED43D49CB40BF088741B792AD7D" ma:contentTypeVersion="15" ma:contentTypeDescription="Crear nuevo documento." ma:contentTypeScope="" ma:versionID="17c3f15651937ba655518e0e7a0dc57f">
  <xsd:schema xmlns:xsd="http://www.w3.org/2001/XMLSchema" xmlns:xs="http://www.w3.org/2001/XMLSchema" xmlns:p="http://schemas.microsoft.com/office/2006/metadata/properties" xmlns:ns2="23875432-060c-4a96-bc33-cbf9aa818b47" xmlns:ns3="2ea96bed-ecf9-4008-9cf6-cb17032fa9cb" targetNamespace="http://schemas.microsoft.com/office/2006/metadata/properties" ma:root="true" ma:fieldsID="61ecbdb7c75a7d35edb234913507d942" ns2:_="" ns3:_="">
    <xsd:import namespace="23875432-060c-4a96-bc33-cbf9aa818b47"/>
    <xsd:import namespace="2ea96bed-ecf9-4008-9cf6-cb17032fa9c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875432-060c-4a96-bc33-cbf9aa818b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e823bbae-0475-4f77-a65a-b521ad4efa31"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ea96bed-ecf9-4008-9cf6-cb17032fa9cb"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2064a4e1-a069-46f8-a04f-7fb70492f654}" ma:internalName="TaxCatchAll" ma:showField="CatchAllData" ma:web="2ea96bed-ecf9-4008-9cf6-cb17032fa9cb">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F61B1E0-2EDF-4049-9F48-0206C44F3965}">
  <ds:schemaRefs>
    <ds:schemaRef ds:uri="http://schemas.microsoft.com/office/2006/metadata/properties"/>
    <ds:schemaRef ds:uri="http://schemas.microsoft.com/office/infopath/2007/PartnerControls"/>
    <ds:schemaRef ds:uri="23875432-060c-4a96-bc33-cbf9aa818b47"/>
    <ds:schemaRef ds:uri="2ea96bed-ecf9-4008-9cf6-cb17032fa9cb"/>
  </ds:schemaRefs>
</ds:datastoreItem>
</file>

<file path=customXml/itemProps2.xml><?xml version="1.0" encoding="utf-8"?>
<ds:datastoreItem xmlns:ds="http://schemas.openxmlformats.org/officeDocument/2006/customXml" ds:itemID="{E5759F19-CFB3-4B92-A835-2C0966DDFC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875432-060c-4a96-bc33-cbf9aa818b47"/>
    <ds:schemaRef ds:uri="2ea96bed-ecf9-4008-9cf6-cb17032fa9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5AE24C0-EAC3-4761-A39B-500D8DEEEE9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6816</vt:lpstr>
      <vt:lpstr>6817</vt:lpstr>
      <vt:lpstr>6819</vt:lpstr>
      <vt:lpstr>7706</vt:lpstr>
      <vt:lpstr>7707</vt:lpstr>
      <vt:lpstr>7708</vt:lpstr>
      <vt:lpstr>7709</vt:lpstr>
      <vt:lpstr>'6816'!Área_de_impresión</vt:lpstr>
      <vt:lpstr>'6819'!Área_de_impresión</vt:lpstr>
      <vt:lpstr>'7706'!Área_de_impresión</vt:lpstr>
      <vt:lpstr>'7708'!Área_de_impresión</vt:lpstr>
      <vt:lpstr>'7709'!Área_de_impresión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Nicole Espaillat A.</dc:creator>
  <cp:keywords/>
  <dc:description/>
  <cp:lastModifiedBy>Marlin Lionice Chalas Mateo</cp:lastModifiedBy>
  <cp:revision/>
  <cp:lastPrinted>2025-07-14T21:58:23Z</cp:lastPrinted>
  <dcterms:created xsi:type="dcterms:W3CDTF">2021-03-22T15:50:10Z</dcterms:created>
  <dcterms:modified xsi:type="dcterms:W3CDTF">2025-07-15T18:15:40Z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0x010100DE4682001B4B4844B33EA7A4423DA4B3</vt:lpwstr>
  </property>
  <property fmtid="{D5CDD505-2E9C-101B-9397-08002B2CF9AE}" pid="3" name="MediaServiceImageTags">
    <vt:lpwstr/>
  </property>
</Properties>
</file>