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drawings/drawing7.xml" ContentType="application/vnd.openxmlformats-officedocument.drawing+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memgobdo.sharepoint.com/sites/DirecciondePlanificacionyDesarrollo/Documentos compartidos/DPPP/Depto. PPP/2024/Informes de Monitoreos/PRIORIZADOS/Informes semestrales y anual/"/>
    </mc:Choice>
  </mc:AlternateContent>
  <xr:revisionPtr revIDLastSave="11" documentId="8_{F717BE69-67DB-49C9-9F5A-13F2B6BE6DBA}" xr6:coauthVersionLast="47" xr6:coauthVersionMax="47" xr10:uidLastSave="{0110B7FB-FD22-476A-8658-657012FDFE37}"/>
  <bookViews>
    <workbookView xWindow="-20610" yWindow="-120" windowWidth="20730" windowHeight="11160" activeTab="6" xr2:uid="{00000000-000D-0000-FFFF-FFFF00000000}"/>
  </bookViews>
  <sheets>
    <sheet name="6816" sheetId="3" r:id="rId1"/>
    <sheet name="6817" sheetId="4" r:id="rId2"/>
    <sheet name="6819" sheetId="9" r:id="rId3"/>
    <sheet name="7706" sheetId="1" r:id="rId4"/>
    <sheet name="7707" sheetId="5" r:id="rId5"/>
    <sheet name="7708" sheetId="6" r:id="rId6"/>
    <sheet name="7709" sheetId="2" r:id="rId7"/>
  </sheets>
  <externalReferences>
    <externalReference r:id="rId8"/>
  </externalReferences>
  <definedNames>
    <definedName name="_xlnm.Print_Area" localSheetId="2">'6819'!$A$1:$J$44</definedName>
    <definedName name="_xlnm.Print_Area" localSheetId="3">'7706'!$A$1:$J$44</definedName>
    <definedName name="_xlnm.Print_Area" localSheetId="5">'7708'!$A$1:$J$45</definedName>
    <definedName name="_xlnm.Print_Area" localSheetId="6">'7709'!$A$1:$J$44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5" l="1"/>
  <c r="I25" i="9"/>
  <c r="I25" i="4"/>
  <c r="I25" i="3"/>
  <c r="I25" i="2"/>
  <c r="I25" i="6"/>
  <c r="I25" i="1"/>
  <c r="J29" i="1"/>
  <c r="B44" i="9" l="1"/>
  <c r="B43" i="9"/>
  <c r="B42" i="9"/>
  <c r="B44" i="4"/>
  <c r="B43" i="4"/>
  <c r="B42" i="4"/>
  <c r="B43" i="3"/>
  <c r="B42" i="3"/>
  <c r="B43" i="2"/>
  <c r="B42" i="2"/>
  <c r="B45" i="6"/>
  <c r="B44" i="6"/>
  <c r="B43" i="6"/>
  <c r="B44" i="5"/>
  <c r="B43" i="5"/>
  <c r="B43" i="1"/>
  <c r="B42" i="1"/>
  <c r="I29" i="5" l="1"/>
  <c r="I29" i="9"/>
  <c r="I29" i="1"/>
  <c r="J29" i="5"/>
  <c r="J29" i="2"/>
  <c r="C25" i="6" l="1"/>
  <c r="B44" i="3"/>
  <c r="B44" i="2"/>
  <c r="B44" i="1"/>
  <c r="J29" i="9"/>
  <c r="C16" i="9"/>
  <c r="C15" i="9"/>
  <c r="C14" i="9"/>
  <c r="J29" i="6" l="1"/>
  <c r="I29" i="6"/>
  <c r="J29" i="4"/>
  <c r="I29" i="4"/>
  <c r="J29" i="3"/>
  <c r="I29" i="3"/>
  <c r="I29" i="2"/>
  <c r="B42" i="5"/>
  <c r="C15" i="6" l="1"/>
  <c r="C16" i="6" l="1"/>
  <c r="C14" i="6"/>
  <c r="C15" i="5" l="1"/>
  <c r="C14" i="5"/>
  <c r="C16" i="4" l="1"/>
  <c r="C15" i="4"/>
  <c r="C14" i="4"/>
  <c r="C16" i="3" l="1"/>
  <c r="C15" i="3"/>
  <c r="C14" i="3"/>
  <c r="C15" i="2" l="1"/>
  <c r="C14" i="2"/>
  <c r="C16" i="1" l="1"/>
  <c r="C15" i="1"/>
  <c r="C14" i="1"/>
</calcChain>
</file>

<file path=xl/sharedStrings.xml><?xml version="1.0" encoding="utf-8"?>
<sst xmlns="http://schemas.openxmlformats.org/spreadsheetml/2006/main" count="527" uniqueCount="136">
  <si>
    <t>Código</t>
  </si>
  <si>
    <t>Documento Relacionado</t>
  </si>
  <si>
    <t>Fecha Versión</t>
  </si>
  <si>
    <t>Versión</t>
  </si>
  <si>
    <t>DEC-FOR013</t>
  </si>
  <si>
    <t>I -Información Instituciónal</t>
  </si>
  <si>
    <t>I.I - Completar los datos requeridos sobre la institución</t>
  </si>
  <si>
    <t>Capítulo</t>
  </si>
  <si>
    <t>0222-MINISTERIO DE ENERGIA Y MINAS</t>
  </si>
  <si>
    <t>Subcapítulo</t>
  </si>
  <si>
    <t>01-MINISTERIO DE ENERGIA Y MINAS</t>
  </si>
  <si>
    <t>Unidad Ejecutora</t>
  </si>
  <si>
    <t>0001-MINISTERIO DE ENERGIA Y MINAS</t>
  </si>
  <si>
    <t>Misión</t>
  </si>
  <si>
    <t>Formular y administrar politicas para el aprovechamiento integral de los recursos energeticos y mineros de la Republica 
Dominicana, bajo criterios de transparencia y sostenibilidad ambiental.</t>
  </si>
  <si>
    <t>Visión</t>
  </si>
  <si>
    <t>Ser una entidad de excelencia en la formulacion y ejecucion eficiente, responsable y transparente de politicas de desarrollo, para el 
integral y gestion sostenible de los recursos energeticos y mineros, en beneficios de las presentes y futuras generaciones de 
Dominicanos.</t>
  </si>
  <si>
    <t>II. Contribución a la Estrategia Nacional de Desarrollo</t>
  </si>
  <si>
    <t>Eje estratégico:</t>
  </si>
  <si>
    <t>Objetivo general:</t>
  </si>
  <si>
    <t>Objetivo(s) específico(s):</t>
  </si>
  <si>
    <t>3.5.6</t>
  </si>
  <si>
    <t>III. Información del Programa</t>
  </si>
  <si>
    <t>Nombre:</t>
  </si>
  <si>
    <t>Regulación, fiscalización y desarrollo de la minería metálica, no metálica y MAPE.</t>
  </si>
  <si>
    <t>Descripción:</t>
  </si>
  <si>
    <r>
      <t>Beneficiarios:</t>
    </r>
    <r>
      <rPr>
        <sz val="12"/>
        <color rgb="FF000000"/>
        <rFont val="Century Gothic"/>
        <family val="2"/>
      </rPr>
      <t xml:space="preserve"> </t>
    </r>
  </si>
  <si>
    <t>Personas fisicas y juridicas</t>
  </si>
  <si>
    <t>Resultado Asociado:</t>
  </si>
  <si>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</si>
  <si>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</si>
  <si>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</si>
  <si>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</si>
  <si>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</si>
  <si>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</si>
  <si>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</si>
  <si>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t>
  </si>
  <si>
    <t>Avance</t>
  </si>
  <si>
    <t>Producto</t>
  </si>
  <si>
    <t>Indicador</t>
  </si>
  <si>
    <t>Física
(A)</t>
  </si>
  <si>
    <t>Financiera
(B)</t>
  </si>
  <si>
    <t>Física
(C)</t>
  </si>
  <si>
    <t>Financiera
(D)</t>
  </si>
  <si>
    <t>Física 
(E)</t>
  </si>
  <si>
    <t>Financiera 
 (F)</t>
  </si>
  <si>
    <t>Física 
(%)
 G=E/C</t>
  </si>
  <si>
    <t>Financiero 
(%) 
H=F/D</t>
  </si>
  <si>
    <t>Cantidad de Resoluciones aprobadas.</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</si>
  <si>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</si>
  <si>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</si>
  <si>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</si>
  <si>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</si>
  <si>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</si>
  <si>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</si>
  <si>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</si>
  <si>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</si>
  <si>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</si>
  <si>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Presupuesto aprobado  :</t>
  </si>
  <si>
    <t>Presupuesto modificado :</t>
  </si>
  <si>
    <t>Devengado ejecutado :</t>
  </si>
  <si>
    <t xml:space="preserve">3.2.1. </t>
  </si>
  <si>
    <t>Asegurar un sumnistro confiable de electricidad, a precios competitivos y en condiciones de sostenibilidad financiera y ambiental.</t>
  </si>
  <si>
    <t>Regulación y desarrollo energético</t>
  </si>
  <si>
    <t xml:space="preserve">Sensibilizar el uso racional de la energía en instituciones públicas y privadas. </t>
  </si>
  <si>
    <r>
      <rPr>
        <sz val="11"/>
        <color theme="1"/>
        <rFont val="Calibri"/>
        <family val="2"/>
        <scheme val="minor"/>
      </rPr>
      <t>Este programa esta vinculado al ODS 7, "</t>
    </r>
    <r>
      <rPr>
        <i/>
        <sz val="11"/>
        <color theme="1"/>
        <rFont val="Calibri"/>
        <family val="2"/>
        <scheme val="minor"/>
      </rPr>
      <t>Energia asequible y no contaminante", e</t>
    </r>
    <r>
      <rPr>
        <sz val="11"/>
        <color theme="1"/>
        <rFont val="Calibri"/>
        <family val="2"/>
        <scheme val="minor"/>
      </rPr>
      <t>l cual garantiza el acceso a: energía segura, sostenible y moderna, y a prestar atención a otras fuentes energéticas seguras y limpias</t>
    </r>
    <r>
      <rPr>
        <i/>
        <sz val="11"/>
        <color theme="1"/>
        <rFont val="Calibri"/>
        <family val="2"/>
        <scheme val="minor"/>
      </rPr>
      <t xml:space="preserve">, </t>
    </r>
    <r>
      <rPr>
        <sz val="11"/>
        <color theme="1"/>
        <rFont val="Calibri"/>
        <family val="2"/>
        <scheme val="minor"/>
      </rPr>
      <t xml:space="preserve">y al objetivo especifico de la END 3.2.1. que </t>
    </r>
    <r>
      <rPr>
        <i/>
        <sz val="11"/>
        <color theme="1"/>
        <rFont val="Calibri"/>
        <family val="2"/>
        <scheme val="minor"/>
      </rPr>
      <t xml:space="preserve">" Asegurar un suministro confiable de electricidad, a precios competitivos y en condiciones de sostenibilidad financiera y ambiental" </t>
    </r>
  </si>
  <si>
    <t>7707.-Comunidades rurales y urbanas reciben acciones para el desearrollo energetico.</t>
  </si>
  <si>
    <t>Número de zonas intervenidas y desarrolladas.</t>
  </si>
  <si>
    <t>7707.- Comunidades rurales y urbanas reciben acciones para el desarrollo energético.</t>
  </si>
  <si>
    <t xml:space="preserve">Electrificar a comunidades rurales y urbanas sin acceso a electricidad. </t>
  </si>
  <si>
    <t>Total devengado :</t>
  </si>
  <si>
    <t>3.3.4</t>
  </si>
  <si>
    <t>Regulacion y desarrollo energetico</t>
  </si>
  <si>
    <r>
      <rPr>
        <sz val="11"/>
        <rFont val="Calibri"/>
        <family val="2"/>
        <scheme val="minor"/>
      </rPr>
      <t xml:space="preserve">Este programa esta vinculado al ODS 7, </t>
    </r>
    <r>
      <rPr>
        <i/>
        <sz val="11"/>
        <rFont val="Calibri"/>
        <family val="2"/>
        <scheme val="minor"/>
      </rPr>
      <t>"Energia asequible y no contaminante",</t>
    </r>
    <r>
      <rPr>
        <sz val="11"/>
        <rFont val="Calibri"/>
        <family val="2"/>
        <scheme val="minor"/>
      </rPr>
      <t xml:space="preserve"> el cual garantiza el acceso a: energía segura, sostenible y moderna, y a prestar atención a fuentes energéticas seguras y limpias, así como su promoción, y a la línea de acción 3.3.4.3. de la END correspondiente a </t>
    </r>
    <r>
      <rPr>
        <i/>
        <sz val="11"/>
        <rFont val="Calibri"/>
        <family val="2"/>
        <scheme val="minor"/>
      </rPr>
      <t>" Fomentar el desarrollo de las aplicaciones de la energía nuclear, en los campos de medicina, industria, medio ambiente.</t>
    </r>
  </si>
  <si>
    <t>7708-0002. Instituciones reciben regulación y desarrollo de la energía renovable, no renovable y nuclear.</t>
  </si>
  <si>
    <t>Instituciones supervisadas que utilicen radiación ionizante</t>
  </si>
  <si>
    <t>Supervisar las instalaciones que utilicen fuentes radiactivas o equipos generadores de radiación.</t>
  </si>
  <si>
    <t>3.2.2.1</t>
  </si>
  <si>
    <t>Desarrollar una estrategia integrada de exploración petrolera de corto, mediano y largo plazos, coherente y sostenida, que permita determinar la factibilidad de la explotación, incluyendo la plataforma marina y asegurando la sostenibilidad ambiental.</t>
  </si>
  <si>
    <t>Mejorar y actualizar la regulación en materia de exploración petrolera.</t>
  </si>
  <si>
    <t>Personas físicas y jurídicas</t>
  </si>
  <si>
    <t>7709-. Adquisición de nuevos datos de líneas sísmicas 2D de alta definición (5,000 kms.) en cuencas costa afuera en el sur y el norte del país.</t>
  </si>
  <si>
    <t xml:space="preserve">Reporte de datos de líneas sísmicas adquiridas. </t>
  </si>
  <si>
    <t xml:space="preserve">Incrementar la información la información de las cuencas sedimentarias con potencial de explotación de hidrocarburos. </t>
  </si>
  <si>
    <t xml:space="preserve">Regulación, fiscalización  y desarrollo de la minería metálica , no metálica y MAPE. </t>
  </si>
  <si>
    <t xml:space="preserve">Este programa esta vinculado al ODS 15: "Vida de ecosistemas terrestre", ya que incentiva a una consciencia creciente entre las empresas de que deben actuar rápido, para demostrar que han incorporado la sostenibilidad como un modelo de negocio para evitar perder oportunidades comerciales y financieras.  </t>
  </si>
  <si>
    <t xml:space="preserve">Número de auditorías realizadas </t>
  </si>
  <si>
    <t>Regulacion y desarrollo energético.</t>
  </si>
  <si>
    <t>Esta actividad consiste en inspecionar las ejecutorias de los planes de mantenimiento realizados a las infraestruturas energéticas.</t>
  </si>
  <si>
    <t>Personas fisicas y jurídicas</t>
  </si>
  <si>
    <t xml:space="preserve">Este programa esta vinculado al ODS 7, "Energia asequible y no contaminante" el cual garantiza el acceso a: energía, segura, sostenible y moderna, y a prestar atención a otras fuentes energéticas seguras y limpias. </t>
  </si>
  <si>
    <t>6817.- Empresas Públicas y privadas reciben fiscalizaciones de las infraestructuras energéticas</t>
  </si>
  <si>
    <t>Número de fiscalizaciones realizadas.</t>
  </si>
  <si>
    <t>6817.- Empresas públicas y privadas reciben fiscalizaciones de las infraestructuras energéticas.</t>
  </si>
  <si>
    <t>Se realizaran las fiscalizaciones a las infraestructuras  para validar el cumplimiento de las mismas.</t>
  </si>
  <si>
    <t>Educar sobre las diferentes formas de generación de energía a partir de fuentes renovables, en cumplimiento con las metas de eficiencia y ahorro energético.</t>
  </si>
  <si>
    <t xml:space="preserve">Este programa esta vinculado al ODS 7, "Energia asequible y no contaminante", el cual garantiza el acceso a: energía segura, sostenible y moderna, y a prestar atención a fuentes energéticas seguras y limpias, así como su promoción. </t>
  </si>
  <si>
    <t>6819.- Personas Fisicas y juridicas  reciben formacion para el uso, desarrollo y ahorro de la energia.</t>
  </si>
  <si>
    <t>Cantidad de actividades educativas de sensibilización sobre las diferentes formas de generación de energía a partir de fuentes renovables</t>
  </si>
  <si>
    <t xml:space="preserve">Educar sobre las diferentes formas de generación de energía a partir de fuentes renovables, en cumplimiento con las metas de eficiencia y ahorro energético, usando como ejemplo las distintas estaciones temáticas del Parque Temático de Energía Renovable de la ciudad Juan Bosch.  </t>
  </si>
  <si>
    <t>En el trimestre enero - Junio 2024 se cumplieron con las visitas de levantamiento , supervicion y cubicacion de los proyectos en ejecucion para la rehabilitacion y electrificacion de redes en las comunidades rurales sin acceso a electricidad.</t>
  </si>
  <si>
    <t>Programación Anual</t>
  </si>
  <si>
    <t>Ejecución Anual</t>
  </si>
  <si>
    <t xml:space="preserve">Durante el año 2024  se logró realizar cuarenta y siete  (47) talleres a  centros educativos y entidades publicas, capacitando a un total de xxx personas impactadas. </t>
  </si>
  <si>
    <t>Durante el periodo del 2024, se realizaron cincuenta  (50) fiscalizaciones, con las evaluaciones para las mejoras y mantenimientos de las infraestructuras.</t>
  </si>
  <si>
    <t>Durante el periodo 2024, se aprobaron dieciocho (18) solicitudes de otorgamiento cumpliendo con la meta programada.</t>
  </si>
  <si>
    <t>I -Información Institucional</t>
  </si>
  <si>
    <t>Formular y administrar políticas para el aprovechamiento integral de los recursos energéticos y mineros de la Republica 
Dominicana, bajo criterios de transparencia y sostenibilidad ambiental.</t>
  </si>
  <si>
    <t>Ser una entidad de excelencia en la formulación y ejecución eficiente, responsable y transparente de políticas de desarrollo, para el 
integral y gestión sostenible de los recursos energéticos y mineros, en beneficios de las presentes y futuras generaciones de 
Dominicanos.</t>
  </si>
  <si>
    <t>Personas físicas y jurídicas reciben resoluciones de otorgamiento de concesiones mineras.</t>
  </si>
  <si>
    <r>
      <rPr>
        <sz val="11"/>
        <rFont val="Calibri"/>
        <family val="2"/>
        <scheme val="minor"/>
      </rPr>
      <t>Este programa esta vinculado al OD</t>
    </r>
    <r>
      <rPr>
        <i/>
        <sz val="11"/>
        <rFont val="Calibri"/>
        <family val="2"/>
        <scheme val="minor"/>
      </rPr>
      <t>S 8 "Trabajo Decente y crecimiento económico",</t>
    </r>
    <r>
      <rPr>
        <sz val="11"/>
        <rFont val="Calibri"/>
        <family val="2"/>
        <scheme val="minor"/>
      </rPr>
      <t xml:space="preserve"> y alineado al Objetivo Especifico 3.5.6. de la END correspondiente a </t>
    </r>
    <r>
      <rPr>
        <i/>
        <sz val="11"/>
        <rFont val="Calibri"/>
        <family val="2"/>
        <scheme val="minor"/>
      </rPr>
      <t>" Consolidar un entorno adecuado que incentive la inversión para el desarrollo sostenible del sector minero"</t>
    </r>
  </si>
  <si>
    <t>7706-Personas físicas y jurídicas reciben autorizaciones para operaciones mineras según Ley 46-71.</t>
  </si>
  <si>
    <t>7706-Personas físicas y jurídicas reciben autorizaciones para operaciones mineras según ley 46-71.</t>
  </si>
  <si>
    <t>Durante el año 2024,  se  realizó nueve (9) supervisiones de institución que utiliza radiaciones ionizantes.</t>
  </si>
  <si>
    <t>Jesús Castillo</t>
  </si>
  <si>
    <t>Encargado de Contabilidad</t>
  </si>
  <si>
    <t>Carolina Hernández</t>
  </si>
  <si>
    <t>Encargada de Planes,Programas y Proyectos</t>
  </si>
  <si>
    <t>El desvío físico del 13% se debe a que las visitas se realizan a solicitud y/o programación de la Dirección General de Minas (DGM), donde no siempre el MEM es notificado con anticipación para una correcta programación. En cuanto al  desvío financiero del 79.53% de lo programado, se tenía previsto un avance mayor en la ejecución del contrato Reconstrucción y remodelación de la unidad de sostenibilidad ambiental minera (USAM) No. CO-0000907-2024. A los fines se alcanzó una ejecución física de dicha obra de un 15%</t>
  </si>
  <si>
    <t>La desviación física  del 17.50% de las metas, se debe a que se recibieron solicitudes de capacitaciones de instituciones que no estaban programadas, muchas de estas virtuales por lo que no impactó el presupuesto; mientras que la desviación financiera del 90.69% se debe a que se tenía programada la readecuación de las instalaciones del Parque Temático de Energía Renovable y la misma fue pospuesta para el 2025.</t>
  </si>
  <si>
    <t>Meta física cumplida. La desvisción financiera se debe a dos factores, 1)-Se tenía programada la adquisicion de tres vehículos los cuales fueron pospuestos y consolidados con otros procesos para este 2025, 2)-No se lograron las contrataciones de varias consultorias programadas</t>
  </si>
  <si>
    <t xml:space="preserve">En el avance físico, se presenta una desviación de 350%, ya que las resoluciones son elaboradas y aprobadas, según solicitudes recibidas de los ciudadanos. En cuanto a la desviación financiera del 201.83% la misma se debe a que, en primer lugar no fueron contemplados los montos de remuneraciones en la programación y, en segundo lugar, se priorizaron procesos de compras relacionados con el Proyecto Exploracion de Tierras Raras, los cuales no estaban programados en este producto. </t>
  </si>
  <si>
    <t xml:space="preserve"> La desviaciación financiera se debe a adquisiciones adicional de materiales de electrificación para la continuación de las actividades en el primer trimestre 2025. La desviación física se debe a que fueron priorizadas algunas zonas intervenidas y las tres zonas faltantes quedarón en proceso de ejecución al cierre del período</t>
  </si>
  <si>
    <t>La desviación física  se debe a que la contratación de la empresa RPS fue pospuesta, ya que la limitante para obtener el RPE aún se mantiene, sin embargo,  el presupuesto ejecutado fue orientado a pagar adenda del contrato para Estudio Geoquímico en Cuencas Sedimentarias Terrestres y Lugares con Emanaciones Naturales, realizado por la empresa Geolog, es importante destacar, que este producto impacta al mismo programa.</t>
  </si>
  <si>
    <t>6816/002.- Personas Físicas y jurídicas reciben auditorias de las investigaciones, exploraciones y fiscalizaciones mineras</t>
  </si>
  <si>
    <t>6816/002.- Personas Físicas y jurídicas reciben fiscalizaciones de concesiones de exploraciones y explotaciones mineras.</t>
  </si>
  <si>
    <t>Personas físicas y/o jurídicas reciben auditorias de las investigaciones, exploraciones y fiscalizaciones mineras</t>
  </si>
  <si>
    <t xml:space="preserve">Durante el año 2024 se realizaron un total de setenta y seis (76) informes de fiscalizaciones mineras aplicando el Protocolo diseñado para la finalidad.
</t>
  </si>
  <si>
    <t>Encargada de Planes, Programas y Proyectos</t>
  </si>
  <si>
    <t xml:space="preserve">Personas físicas y/o jurídicas reciben fiscalizaciones a las concesiones de exploración y explotación minera. </t>
  </si>
  <si>
    <t>Meta fisica cumplida. La desviación financiera del 57.7% se debe a que se tenía programada la ejecución total de la construcción de laboratorio secundario de calibraciones dosimétricas (monitores de radiación) CONTRATO NO.CO-0003131-2023, PROCESO:MEM-CCC-CP-2023-0026, sin embargo, dicha obra solo logro ejecutar financieramente la cubicación no.1</t>
  </si>
  <si>
    <t>En el año 2024 se realizó un  (1 ) informe del estudio geofísico para la adquisición, procesamiento e interpretación de líneas sísmicas 2D de alta definición costa afuera.</t>
  </si>
  <si>
    <t>Regulación y desarrollo de hidrocarburos</t>
  </si>
  <si>
    <r>
      <t>Este programa esta vinculado a la Linea de Acción 3.2.2.1 de la END 2030: "</t>
    </r>
    <r>
      <rPr>
        <sz val="11"/>
        <color theme="1"/>
        <rFont val="Calibri"/>
        <family val="2"/>
        <scheme val="minor"/>
      </rPr>
      <t>Desarrollar una estrategia integrada de exploración petrolera de corto, mediano y largo plazo, coherente y sostenible, que permita determinar la factibilidad de la explotación, incluyendo la plataforma marina y asegurando la sostenibilidad ambiental",</t>
    </r>
    <r>
      <rPr>
        <i/>
        <sz val="11"/>
        <color theme="1"/>
        <rFont val="Calibri"/>
        <family val="2"/>
        <scheme val="minor"/>
      </rPr>
      <t xml:space="preserve"> y además al ODS 7, "Energía asequible y no contaminante" el cual garantiza el acceso a: energía, segura, sostenible y moderna, y a prestar atención a otras fuentes energéticas seguras y limpias. </t>
    </r>
  </si>
  <si>
    <t>7709  Estado Dominicano recibe nueva data sísmica para incrementar el potencial hidrocarburifero en el país</t>
  </si>
  <si>
    <t>Informe de Evaluación Anual de las Metas Físicas-Financieras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</si>
</sst>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28"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sz val="9"/>
      <name val="Calibri"/>
      <family val="2"/>
      <scheme val="minor"/>
    </font>
    <font>
      <b/>
      <sz val="11"/>
      <color theme="1"/>
      <name val="Calibri"/>
      <family val="2"/>
    </font>
    <font>
      <i/>
      <sz val="11"/>
      <name val="Calibri"/>
      <family val="2"/>
      <scheme val="minor"/>
    </font>
    <font>
      <i/>
      <sz val="11"/>
      <color rgb="FFFF0000"/>
      <name val="Calibri"/>
      <family val="2"/>
      <scheme val="minor"/>
    </font>
    <font>
      <sz val="11"/>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0">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rgb="FFA6A6A6"/>
      </left>
      <right style="thin">
        <color rgb="FFA6A6A6"/>
      </right>
      <top style="thin">
        <color rgb="FFA6A6A6"/>
      </top>
      <bottom style="thin">
        <color rgb="FFA6A6A6"/>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27">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165" fontId="16" fillId="0" borderId="28" xfId="0" applyNumberFormat="1" applyFont="1" applyBorder="1" applyAlignment="1" applyProtection="1">
      <alignment horizontal="center" vertical="center" wrapText="1" readingOrder="1"/>
      <protection locked="0"/>
    </xf>
    <xf numFmtId="165" fontId="16" fillId="0" borderId="28" xfId="0" applyNumberFormat="1" applyFont="1" applyBorder="1" applyAlignment="1" applyProtection="1">
      <alignment horizontal="center" vertical="center" wrapText="1"/>
      <protection locked="0"/>
    </xf>
    <xf numFmtId="10" fontId="16" fillId="7" borderId="28" xfId="2" applyNumberFormat="1" applyFont="1" applyFill="1" applyBorder="1" applyAlignment="1" applyProtection="1">
      <alignment horizontal="center" vertical="center" wrapText="1" readingOrder="1"/>
      <protection locked="0"/>
    </xf>
    <xf numFmtId="167" fontId="16" fillId="7" borderId="25" xfId="0" applyNumberFormat="1" applyFont="1" applyFill="1" applyBorder="1" applyAlignment="1" applyProtection="1">
      <alignment horizontal="center" vertical="center" wrapText="1" readingOrder="1"/>
      <protection locked="0"/>
    </xf>
    <xf numFmtId="0" fontId="16" fillId="0" borderId="33" xfId="0" applyFont="1" applyBorder="1" applyAlignment="1" applyProtection="1">
      <alignment vertical="top" wrapText="1"/>
      <protection locked="0"/>
    </xf>
    <xf numFmtId="0" fontId="16" fillId="0" borderId="34" xfId="0" applyFont="1" applyBorder="1" applyAlignment="1" applyProtection="1">
      <alignment vertical="top" wrapText="1"/>
      <protection locked="0"/>
    </xf>
    <xf numFmtId="165" fontId="16" fillId="0" borderId="34" xfId="0" applyNumberFormat="1" applyFont="1" applyBorder="1" applyAlignment="1" applyProtection="1">
      <alignment horizontal="center" vertical="center" wrapText="1" readingOrder="1"/>
      <protection locked="0"/>
    </xf>
    <xf numFmtId="166" fontId="16" fillId="0" borderId="34" xfId="0" applyNumberFormat="1" applyFont="1" applyBorder="1" applyAlignment="1" applyProtection="1">
      <alignment horizontal="center" vertical="center" wrapText="1" readingOrder="1"/>
      <protection locked="0"/>
    </xf>
    <xf numFmtId="165" fontId="16"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Alignment="1" applyProtection="1">
      <alignment horizontal="left" vertical="center" wrapText="1"/>
      <protection locked="0"/>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13" fillId="0" borderId="22" xfId="0" applyFont="1" applyBorder="1" applyProtection="1">
      <protection locked="0"/>
    </xf>
    <xf numFmtId="4" fontId="13" fillId="0" borderId="22" xfId="0" applyNumberFormat="1" applyFont="1" applyBorder="1" applyProtection="1">
      <protection locked="0"/>
    </xf>
    <xf numFmtId="0" fontId="16" fillId="0" borderId="24" xfId="0" applyFont="1" applyBorder="1" applyAlignment="1" applyProtection="1">
      <alignment vertical="top" wrapText="1"/>
      <protection locked="0"/>
    </xf>
    <xf numFmtId="0" fontId="16" fillId="0" borderId="28" xfId="0" applyFont="1" applyBorder="1" applyAlignment="1" applyProtection="1">
      <alignment vertical="top" wrapText="1"/>
      <protection locked="0"/>
    </xf>
    <xf numFmtId="166" fontId="16" fillId="9" borderId="28" xfId="0" applyNumberFormat="1" applyFont="1" applyFill="1" applyBorder="1" applyAlignment="1" applyProtection="1">
      <alignment horizontal="center" vertical="center" wrapText="1" readingOrder="1"/>
      <protection locked="0"/>
    </xf>
    <xf numFmtId="165" fontId="16" fillId="9" borderId="28" xfId="0" applyNumberFormat="1" applyFont="1" applyFill="1" applyBorder="1" applyAlignment="1" applyProtection="1">
      <alignment horizontal="center" vertical="center" wrapText="1"/>
      <protection locked="0"/>
    </xf>
    <xf numFmtId="10" fontId="16" fillId="0" borderId="28" xfId="2" applyNumberFormat="1" applyFont="1" applyFill="1" applyBorder="1" applyAlignment="1" applyProtection="1">
      <alignment horizontal="center" vertical="center" wrapText="1" readingOrder="1"/>
      <protection locked="0"/>
    </xf>
    <xf numFmtId="167" fontId="16" fillId="0" borderId="25" xfId="0" applyNumberFormat="1" applyFont="1" applyBorder="1" applyAlignment="1" applyProtection="1">
      <alignment horizontal="center" vertical="center" wrapText="1" readingOrder="1"/>
      <protection locked="0"/>
    </xf>
    <xf numFmtId="0" fontId="21" fillId="0" borderId="18" xfId="0" applyFont="1" applyBorder="1" applyAlignment="1" applyProtection="1">
      <alignment vertical="center" shrinkToFit="1"/>
      <protection locked="0"/>
    </xf>
    <xf numFmtId="0" fontId="10" fillId="0" borderId="19" xfId="0" applyFont="1" applyBorder="1" applyAlignment="1">
      <alignment horizontal="center" vertical="center" wrapText="1"/>
    </xf>
    <xf numFmtId="0" fontId="10" fillId="0" borderId="19" xfId="0" applyFont="1" applyBorder="1" applyAlignment="1">
      <alignment horizontal="center" vertical="center"/>
    </xf>
    <xf numFmtId="0" fontId="11" fillId="0" borderId="0" xfId="0" applyFont="1" applyAlignment="1" applyProtection="1">
      <alignment horizontal="center"/>
      <protection locked="0"/>
    </xf>
    <xf numFmtId="0" fontId="13" fillId="0" borderId="0" xfId="0" applyFont="1" applyAlignment="1" applyProtection="1">
      <alignment horizontal="center"/>
      <protection locked="0"/>
    </xf>
    <xf numFmtId="0" fontId="11" fillId="0" borderId="36" xfId="0" applyFont="1" applyBorder="1" applyProtection="1">
      <protection locked="0"/>
    </xf>
    <xf numFmtId="0" fontId="16" fillId="0" borderId="24" xfId="0" applyFont="1" applyBorder="1" applyAlignment="1" applyProtection="1">
      <alignment vertical="center" wrapText="1"/>
      <protection locked="0"/>
    </xf>
    <xf numFmtId="0" fontId="16" fillId="0" borderId="28" xfId="0" applyFont="1" applyBorder="1" applyAlignment="1" applyProtection="1">
      <alignment vertical="center" wrapText="1"/>
      <protection locked="0"/>
    </xf>
    <xf numFmtId="4" fontId="23" fillId="9" borderId="39" xfId="0" applyNumberFormat="1" applyFont="1" applyFill="1" applyBorder="1" applyAlignment="1" applyProtection="1">
      <alignment horizontal="center" vertical="center" wrapText="1" readingOrder="1"/>
      <protection locked="0"/>
    </xf>
    <xf numFmtId="0" fontId="11" fillId="0" borderId="0" xfId="0" applyFont="1" applyAlignment="1" applyProtection="1">
      <alignment vertical="top"/>
      <protection locked="0"/>
    </xf>
    <xf numFmtId="4" fontId="13" fillId="9" borderId="22" xfId="0" applyNumberFormat="1" applyFont="1" applyFill="1" applyBorder="1" applyProtection="1">
      <protection locked="0"/>
    </xf>
    <xf numFmtId="0" fontId="11" fillId="9" borderId="0" xfId="0" applyFont="1" applyFill="1" applyProtection="1">
      <protection locked="0"/>
    </xf>
    <xf numFmtId="0" fontId="16" fillId="9" borderId="24" xfId="0" applyFont="1" applyFill="1" applyBorder="1" applyAlignment="1" applyProtection="1">
      <alignment vertical="top" wrapText="1"/>
      <protection locked="0"/>
    </xf>
    <xf numFmtId="0" fontId="16" fillId="9" borderId="28" xfId="0" applyFont="1" applyFill="1" applyBorder="1" applyAlignment="1" applyProtection="1">
      <alignment vertical="top" wrapText="1"/>
      <protection locked="0"/>
    </xf>
    <xf numFmtId="165" fontId="16" fillId="9" borderId="28" xfId="0" applyNumberFormat="1" applyFont="1" applyFill="1" applyBorder="1" applyAlignment="1" applyProtection="1">
      <alignment horizontal="center" vertical="center" wrapText="1" readingOrder="1"/>
      <protection locked="0"/>
    </xf>
    <xf numFmtId="4" fontId="24" fillId="9" borderId="22" xfId="0" applyNumberFormat="1" applyFont="1" applyFill="1" applyBorder="1" applyProtection="1">
      <protection locked="0"/>
    </xf>
    <xf numFmtId="0" fontId="21" fillId="0" borderId="0" xfId="0" applyFont="1" applyAlignment="1" applyProtection="1">
      <alignment horizontal="left" vertical="center" wrapText="1" shrinkToFit="1"/>
      <protection locked="0"/>
    </xf>
    <xf numFmtId="0" fontId="26" fillId="0" borderId="0" xfId="0" applyFont="1" applyAlignment="1" applyProtection="1">
      <alignment horizontal="left" vertical="center" wrapText="1" shrinkToFit="1"/>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1" fillId="0" borderId="35" xfId="0" applyFont="1" applyBorder="1" applyAlignment="1" applyProtection="1">
      <alignment horizontal="left" vertical="center" wrapText="1"/>
      <protection locked="0"/>
    </xf>
    <xf numFmtId="0" fontId="21" fillId="0" borderId="36" xfId="0" applyFont="1" applyBorder="1" applyAlignment="1" applyProtection="1">
      <alignment horizontal="left" vertical="center" wrapText="1"/>
      <protection locked="0"/>
    </xf>
    <xf numFmtId="0" fontId="21" fillId="0" borderId="37" xfId="0" applyFont="1" applyBorder="1" applyAlignment="1" applyProtection="1">
      <alignment horizontal="left" vertical="center" wrapText="1"/>
      <protection locked="0"/>
    </xf>
    <xf numFmtId="0" fontId="18" fillId="0" borderId="0" xfId="0" applyFont="1" applyAlignment="1">
      <alignment horizontal="left" vertical="center" wrapText="1"/>
    </xf>
    <xf numFmtId="0" fontId="13" fillId="0" borderId="0" xfId="0" applyFont="1" applyAlignment="1" applyProtection="1">
      <alignment horizontal="center"/>
      <protection locked="0"/>
    </xf>
    <xf numFmtId="0" fontId="11" fillId="0" borderId="0" xfId="0" applyFont="1" applyAlignment="1" applyProtection="1">
      <alignment horizontal="center"/>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25" fillId="0" borderId="0" xfId="0" applyFont="1" applyAlignment="1" applyProtection="1">
      <alignment horizontal="left" vertical="center" wrapText="1"/>
      <protection locked="0"/>
    </xf>
    <xf numFmtId="0" fontId="25" fillId="0" borderId="18" xfId="0" applyFont="1" applyBorder="1" applyAlignment="1" applyProtection="1">
      <alignment horizontal="left" vertical="center" wrapText="1"/>
      <protection locked="0"/>
    </xf>
    <xf numFmtId="39" fontId="11" fillId="9" borderId="27" xfId="1" applyNumberFormat="1" applyFont="1" applyFill="1" applyBorder="1" applyAlignment="1" applyProtection="1">
      <alignment horizontal="center" vertical="center" wrapText="1" readingOrder="1"/>
      <protection locked="0"/>
    </xf>
    <xf numFmtId="39" fontId="11" fillId="9" borderId="28" xfId="1" applyNumberFormat="1" applyFont="1" applyFill="1" applyBorder="1" applyAlignment="1" applyProtection="1">
      <alignment horizontal="center" vertical="center" wrapText="1" readingOrder="1"/>
      <protection locked="0"/>
    </xf>
    <xf numFmtId="39" fontId="11" fillId="9" borderId="25" xfId="1" applyNumberFormat="1" applyFont="1" applyFill="1" applyBorder="1" applyAlignment="1" applyProtection="1">
      <alignment horizontal="center" vertical="center" wrapText="1" readingOrder="1"/>
      <protection locked="0"/>
    </xf>
    <xf numFmtId="39" fontId="11" fillId="9" borderId="38" xfId="1" applyNumberFormat="1" applyFont="1" applyFill="1" applyBorder="1" applyAlignment="1" applyProtection="1">
      <alignment horizontal="center" vertical="center" wrapText="1" readingOrder="1"/>
      <protection locked="0"/>
    </xf>
    <xf numFmtId="39" fontId="11" fillId="9" borderId="24" xfId="1" applyNumberFormat="1" applyFont="1" applyFill="1" applyBorder="1" applyAlignment="1" applyProtection="1">
      <alignment horizontal="center" vertical="center" wrapText="1" readingOrder="1"/>
      <protection locked="0"/>
    </xf>
    <xf numFmtId="10" fontId="11" fillId="9" borderId="28" xfId="2" applyNumberFormat="1" applyFont="1" applyFill="1" applyBorder="1" applyAlignment="1" applyProtection="1">
      <alignment horizontal="center" vertical="center" wrapText="1" readingOrder="1"/>
    </xf>
    <xf numFmtId="10" fontId="11" fillId="9" borderId="29" xfId="2" applyNumberFormat="1" applyFont="1" applyFill="1" applyBorder="1" applyAlignment="1" applyProtection="1">
      <alignment horizontal="center" vertical="center" wrapText="1" readingOrder="1"/>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38"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0" fillId="0" borderId="22" xfId="0" applyFont="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21" fillId="0" borderId="0" xfId="0" applyFont="1" applyAlignment="1" applyProtection="1">
      <alignment horizontal="left" vertical="center"/>
      <protection locked="0"/>
    </xf>
    <xf numFmtId="0" fontId="21" fillId="0" borderId="18" xfId="0" applyFont="1" applyBorder="1" applyAlignment="1" applyProtection="1">
      <alignment horizontal="left" vertical="center"/>
      <protection locked="0"/>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xf numFmtId="0" fontId="21" fillId="0" borderId="0" xfId="0" applyFont="1" applyAlignment="1" applyProtection="1">
      <alignment horizontal="left" vertical="center" wrapText="1" shrinkToFit="1"/>
      <protection locked="0"/>
    </xf>
    <xf numFmtId="0" fontId="21" fillId="0" borderId="18" xfId="0" applyFont="1" applyBorder="1" applyAlignment="1" applyProtection="1">
      <alignment horizontal="left" vertical="center" wrapText="1" shrinkToFit="1"/>
      <protection locked="0"/>
    </xf>
    <xf numFmtId="0" fontId="21" fillId="9" borderId="0" xfId="0" applyFont="1" applyFill="1" applyAlignment="1" applyProtection="1">
      <alignment horizontal="left" vertical="center" wrapText="1"/>
      <protection locked="0"/>
    </xf>
    <xf numFmtId="0" fontId="21" fillId="9" borderId="18" xfId="0" applyFont="1" applyFill="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18" xfId="0" applyFont="1" applyBorder="1" applyAlignment="1" applyProtection="1">
      <alignment horizontal="left" vertical="center" wrapText="1"/>
      <protection locked="0"/>
    </xf>
    <xf numFmtId="0" fontId="21" fillId="0" borderId="0" xfId="0" applyFont="1" applyAlignment="1" applyProtection="1">
      <alignment horizontal="justify" vertical="center" wrapText="1"/>
      <protection locked="0"/>
    </xf>
    <xf numFmtId="0" fontId="21" fillId="0" borderId="0" xfId="0" applyFont="1" applyAlignment="1" applyProtection="1">
      <alignment horizontal="justify" vertical="center"/>
      <protection locked="0"/>
    </xf>
    <xf numFmtId="0" fontId="21" fillId="0" borderId="18" xfId="0" applyFont="1" applyBorder="1" applyAlignment="1" applyProtection="1">
      <alignment horizontal="justify" vertical="center"/>
      <protection locked="0"/>
    </xf>
    <xf numFmtId="0" fontId="25" fillId="9" borderId="0" xfId="0" applyFont="1" applyFill="1" applyAlignment="1" applyProtection="1">
      <alignment horizontal="left" vertical="center" wrapText="1"/>
      <protection locked="0"/>
    </xf>
    <xf numFmtId="0" fontId="25" fillId="9" borderId="18" xfId="0" applyFont="1" applyFill="1" applyBorder="1" applyAlignment="1" applyProtection="1">
      <alignment horizontal="left" vertical="center" wrapText="1"/>
      <protection locked="0"/>
    </xf>
    <xf numFmtId="0" fontId="10" fillId="0" borderId="22" xfId="0" applyFont="1" applyBorder="1" applyAlignment="1">
      <alignment horizontal="justify" vertical="center" wrapText="1"/>
    </xf>
  </cellXfs>
  <cellStyles count="3">
    <cellStyle name="Millares" xfId="1" builtinId="3"/>
    <cellStyle name="Normal" xfId="0" builtinId="0"/>
    <cellStyle name="Porcentaje" xfId="2" builtinId="5"/>
  </cellStyles>
  <dxfs count="10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rgb="FFA6A6A6"/>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rgb="FFA6A6A6"/>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theme="0"/>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theme="0"/>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1F3DE053-DBE4-4B69-B7C7-965841DED18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a14" displayName="Tabla14" ref="A28:J29" totalsRowShown="0" headerRowDxfId="104" dataDxfId="102" headerRowBorderDxfId="103" tableBorderDxfId="101" totalsRowBorderDxfId="100">
  <tableColumns count="10">
    <tableColumn id="1" xr3:uid="{00000000-0010-0000-0200-000001000000}" name="Producto" dataDxfId="99"/>
    <tableColumn id="2" xr3:uid="{00000000-0010-0000-0200-000002000000}" name="Indicador" dataDxfId="98"/>
    <tableColumn id="3" xr3:uid="{00000000-0010-0000-0200-000003000000}" name="Física_x000a_(A)" dataDxfId="97"/>
    <tableColumn id="4" xr3:uid="{00000000-0010-0000-0200-000004000000}" name="Financiera_x000a_(B)" dataDxfId="96"/>
    <tableColumn id="9" xr3:uid="{00000000-0010-0000-0200-000009000000}" name="Física_x000a_(C)" dataDxfId="95"/>
    <tableColumn id="10" xr3:uid="{00000000-0010-0000-0200-00000A000000}" name="Financiera_x000a_(D)" dataDxfId="94"/>
    <tableColumn id="5" xr3:uid="{00000000-0010-0000-0200-000005000000}" name="Física _x000a_(E)" dataDxfId="93"/>
    <tableColumn id="6" xr3:uid="{00000000-0010-0000-0200-000006000000}" name="Financiera _x000a_ (F)" dataDxfId="92"/>
    <tableColumn id="7" xr3:uid="{00000000-0010-0000-0200-000007000000}" name="Física _x000a_(%)_x000a_ G=E/C" dataDxfId="91" dataCellStyle="Porcentaje">
      <calculatedColumnFormula>+Tabla14[[#This Row],[Física 
(E)]]/Tabla14[[#This Row],[Física
(C)]]</calculatedColumnFormula>
    </tableColumn>
    <tableColumn id="8" xr3:uid="{00000000-0010-0000-0200-000008000000}" name="Financiero _x000a_(%) _x000a_H=F/D" dataDxfId="90">
      <calculatedColumnFormula>+Tabla14[[#This Row],[Financiera 
 (F)]]/Tabla14[[#This Row],[Financiera
(D)]]</calculatedColumnFormula>
    </tableColumn>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Tabla15" displayName="Tabla15" ref="A28:J29" totalsRowShown="0" headerRowDxfId="89" dataDxfId="87" headerRowBorderDxfId="88" tableBorderDxfId="86" totalsRowBorderDxfId="85">
  <tableColumns count="10">
    <tableColumn id="1" xr3:uid="{00000000-0010-0000-0400-000001000000}" name="Producto" dataDxfId="84"/>
    <tableColumn id="2" xr3:uid="{00000000-0010-0000-0400-000002000000}" name="Indicador" dataDxfId="83"/>
    <tableColumn id="3" xr3:uid="{00000000-0010-0000-0400-000003000000}" name="Física_x000a_(A)" dataDxfId="82"/>
    <tableColumn id="4" xr3:uid="{00000000-0010-0000-0400-000004000000}" name="Financiera_x000a_(B)" dataDxfId="81">
      <calculatedColumnFormula>+C25</calculatedColumnFormula>
    </tableColumn>
    <tableColumn id="9" xr3:uid="{00000000-0010-0000-0400-000009000000}" name="Física_x000a_(C)" dataDxfId="80"/>
    <tableColumn id="10" xr3:uid="{00000000-0010-0000-0400-00000A000000}" name="Financiera_x000a_(D)" dataDxfId="79"/>
    <tableColumn id="5" xr3:uid="{00000000-0010-0000-0400-000005000000}" name="Física _x000a_(E)" dataDxfId="78"/>
    <tableColumn id="6" xr3:uid="{00000000-0010-0000-0400-000006000000}" name="Financiera _x000a_ (F)" dataDxfId="77"/>
    <tableColumn id="7" xr3:uid="{00000000-0010-0000-0400-000007000000}" name="Física _x000a_(%)_x000a_ G=E/C" dataDxfId="76" dataCellStyle="Porcentaje">
      <calculatedColumnFormula>+Tabla15[[#This Row],[Física 
(E)]]/Tabla15[[#This Row],[Física
(C)]]</calculatedColumnFormula>
    </tableColumn>
    <tableColumn id="8" xr3:uid="{00000000-0010-0000-0400-000008000000}" name="Financiero _x000a_(%) _x000a_H=F/D" dataDxfId="75">
      <calculatedColumnFormula>+Tabla15[[#This Row],[Financiera 
 (F)]]/Tabla15[[#This Row],[Financiera
(D)]]</calculatedColumnFormula>
    </tableColumn>
  </tableColumns>
  <tableStyleInfo name="Estilo de tabla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DBB691E-1B69-4452-88A2-80D0512E36C4}" name="Tabla159" displayName="Tabla159" ref="A28:J29" totalsRowShown="0" headerRowDxfId="74" dataDxfId="72" headerRowBorderDxfId="73" tableBorderDxfId="71" totalsRowBorderDxfId="70">
  <tableColumns count="10">
    <tableColumn id="1" xr3:uid="{895AC5A4-AFC5-413F-B27C-F397911E26A6}" name="Producto" dataDxfId="69"/>
    <tableColumn id="2" xr3:uid="{674D6C58-5FCD-440E-B1EE-612FC4363965}" name="Indicador" dataDxfId="68"/>
    <tableColumn id="3" xr3:uid="{04C90A52-164B-4327-BBA1-6ACCF7F63DEC}" name="Física_x000a_(A)" dataDxfId="67"/>
    <tableColumn id="4" xr3:uid="{F70E1695-8CAB-4D68-82B6-E89C3A524AF4}" name="Financiera_x000a_(B)" dataDxfId="66">
      <calculatedColumnFormula>+C25</calculatedColumnFormula>
    </tableColumn>
    <tableColumn id="9" xr3:uid="{B7DF9F52-F886-427A-B2F7-A7864D0D577D}" name="Física_x000a_(C)" dataDxfId="65"/>
    <tableColumn id="10" xr3:uid="{F15954EB-9515-4607-99F7-1DE5B305CD08}" name="Financiera_x000a_(D)" dataDxfId="64"/>
    <tableColumn id="5" xr3:uid="{AF8E8B7A-F0F9-4F10-AD43-02BF9C70B6BF}" name="Física _x000a_(E)" dataDxfId="63"/>
    <tableColumn id="6" xr3:uid="{118E65A8-1A52-4A77-B840-B450F40DCEEA}" name="Financiera _x000a_ (F)" dataDxfId="62"/>
    <tableColumn id="7" xr3:uid="{A1DB49E1-B77E-47B5-9580-B4ADA4357331}" name="Física _x000a_(%)_x000a_ G=E/C" dataDxfId="61" dataCellStyle="Porcentaje">
      <calculatedColumnFormula>+Tabla159[[#This Row],[Física 
(E)]]/Tabla159[[#This Row],[Física
(C)]]</calculatedColumnFormula>
    </tableColumn>
    <tableColumn id="8" xr3:uid="{97AA9015-E37E-44E5-865B-9A896BD7EE58}" name="Financiero _x000a_(%) _x000a_H=F/D" dataDxfId="60">
      <calculatedColumnFormula>+Tabla159[[#This Row],[Financiera 
 (F)]]/Tabla159[[#This Row],[Financiera
(D)]]</calculatedColumnFormula>
    </tableColumn>
  </tableColumns>
  <tableStyleInfo name="Estilo de tabla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29" totalsRowShown="0" headerRowDxfId="59" dataDxfId="57" headerRowBorderDxfId="58" tableBorderDxfId="56" totalsRowBorderDxfId="55">
  <tableColumns count="10">
    <tableColumn id="1" xr3:uid="{00000000-0010-0000-0000-000001000000}" name="Producto" dataDxfId="54"/>
    <tableColumn id="2" xr3:uid="{00000000-0010-0000-0000-000002000000}" name="Indicador" dataDxfId="53"/>
    <tableColumn id="3" xr3:uid="{00000000-0010-0000-0000-000003000000}" name="Física_x000a_(A)" dataDxfId="52"/>
    <tableColumn id="4" xr3:uid="{00000000-0010-0000-0000-000004000000}" name="Financiera_x000a_(B)" dataDxfId="51"/>
    <tableColumn id="9" xr3:uid="{00000000-0010-0000-0000-000009000000}" name="Física_x000a_(C)" dataDxfId="50"/>
    <tableColumn id="10" xr3:uid="{00000000-0010-0000-0000-00000A000000}" name="Financiera_x000a_(D)" dataDxfId="49"/>
    <tableColumn id="5" xr3:uid="{00000000-0010-0000-0000-000005000000}" name="Física _x000a_(E)" dataDxfId="48"/>
    <tableColumn id="6" xr3:uid="{00000000-0010-0000-0000-000006000000}" name="Financiera _x000a_ (F)" dataDxfId="47"/>
    <tableColumn id="7" xr3:uid="{00000000-0010-0000-0000-000007000000}" name="Física _x000a_(%)_x000a_ G=E/C" dataDxfId="46" dataCellStyle="Porcentaje">
      <calculatedColumnFormula>+Tabla1[[#This Row],[Física 
(E)]]/Tabla1[[#This Row],[Física
(C)]]</calculatedColumnFormula>
    </tableColumn>
    <tableColumn id="8" xr3:uid="{00000000-0010-0000-0000-000008000000}" name="Financiero _x000a_(%) _x000a_H=F/D" dataDxfId="45">
      <calculatedColumnFormula>+Tabla1[[#This Row],[Financiera 
 (F)]]/Tabla1[[#This Row],[Financiera
(D)]]</calculatedColumnFormula>
    </tableColumn>
  </tableColumns>
  <tableStyleInfo name="Estilo de tabla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5000000}" name="Tabla16" displayName="Tabla16" ref="A28:J29" totalsRowShown="0" headerRowDxfId="44" dataDxfId="42" headerRowBorderDxfId="43" tableBorderDxfId="41" totalsRowBorderDxfId="40">
  <tableColumns count="10">
    <tableColumn id="1" xr3:uid="{00000000-0010-0000-0500-000001000000}" name="Producto" dataDxfId="39"/>
    <tableColumn id="2" xr3:uid="{00000000-0010-0000-0500-000002000000}" name="Indicador" dataDxfId="38"/>
    <tableColumn id="3" xr3:uid="{00000000-0010-0000-0500-000003000000}" name="Física_x000a_(A)" dataDxfId="37"/>
    <tableColumn id="4" xr3:uid="{00000000-0010-0000-0500-000004000000}" name="Financiera_x000a_(B)" dataDxfId="36">
      <calculatedColumnFormula>+C25</calculatedColumnFormula>
    </tableColumn>
    <tableColumn id="9" xr3:uid="{00000000-0010-0000-0500-000009000000}" name="Física_x000a_(C)" dataDxfId="35"/>
    <tableColumn id="10" xr3:uid="{00000000-0010-0000-0500-00000A000000}" name="Financiera_x000a_(D)" dataDxfId="34"/>
    <tableColumn id="5" xr3:uid="{00000000-0010-0000-0500-000005000000}" name="Física _x000a_(E)" dataDxfId="33"/>
    <tableColumn id="6" xr3:uid="{00000000-0010-0000-0500-000006000000}" name="Financiera _x000a_ (F)" dataDxfId="32"/>
    <tableColumn id="7" xr3:uid="{00000000-0010-0000-0500-000007000000}" name="Física _x000a_(%)_x000a_ G=E/C" dataDxfId="31" dataCellStyle="Porcentaje">
      <calculatedColumnFormula>+Tabla16[[#This Row],[Física 
(E)]]/Tabla16[[#This Row],[Física
(C)]]</calculatedColumnFormula>
    </tableColumn>
    <tableColumn id="8" xr3:uid="{00000000-0010-0000-0500-000008000000}" name="Financiero _x000a_(%) _x000a_H=F/D" dataDxfId="30">
      <calculatedColumnFormula>+Tabla16[[#This Row],[Financiera 
 (F)]]/Tabla16[[#This Row],[Financiera
(D)]]</calculatedColumnFormula>
    </tableColumn>
  </tableColumns>
  <tableStyleInfo name="Estilo de tabla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6000000}" name="Tabla17" displayName="Tabla17" ref="A28:J30" totalsRowShown="0" headerRowDxfId="29" dataDxfId="27" headerRowBorderDxfId="28" tableBorderDxfId="26" totalsRowBorderDxfId="25">
  <tableColumns count="10">
    <tableColumn id="1" xr3:uid="{00000000-0010-0000-0600-000001000000}" name="Producto" dataDxfId="24"/>
    <tableColumn id="2" xr3:uid="{00000000-0010-0000-0600-000002000000}" name="Indicador" dataDxfId="23"/>
    <tableColumn id="3" xr3:uid="{00000000-0010-0000-0600-000003000000}" name="Física_x000a_(A)" dataDxfId="22"/>
    <tableColumn id="4" xr3:uid="{00000000-0010-0000-0600-000004000000}" name="Financiera_x000a_(B)" dataDxfId="21">
      <calculatedColumnFormula>+C25</calculatedColumnFormula>
    </tableColumn>
    <tableColumn id="9" xr3:uid="{00000000-0010-0000-0600-000009000000}" name="Física_x000a_(C)" dataDxfId="20"/>
    <tableColumn id="10" xr3:uid="{00000000-0010-0000-0600-00000A000000}" name="Financiera_x000a_(D)" dataDxfId="19">
      <calculatedColumnFormula>Tabla17[[#This Row],[Financiera
(B)]]/4</calculatedColumnFormula>
    </tableColumn>
    <tableColumn id="5" xr3:uid="{00000000-0010-0000-0600-000005000000}" name="Física _x000a_(E)" dataDxfId="18"/>
    <tableColumn id="6" xr3:uid="{00000000-0010-0000-0600-000006000000}" name="Financiera _x000a_ (F)" dataDxfId="17">
      <calculatedColumnFormula>Tabla17[[#This Row],[Financiera
(D)]]</calculatedColumnFormula>
    </tableColumn>
    <tableColumn id="7" xr3:uid="{00000000-0010-0000-0600-000007000000}" name="Física _x000a_(%)_x000a_ G=E/C" dataDxfId="16" dataCellStyle="Porcentaje">
      <calculatedColumnFormula>+Tabla17[[#This Row],[Física 
(E)]]/Tabla17[[#This Row],[Física
(C)]]</calculatedColumnFormula>
    </tableColumn>
    <tableColumn id="8" xr3:uid="{00000000-0010-0000-0600-000008000000}" name="Financiero _x000a_(%) _x000a_H=F/D" dataDxfId="15">
      <calculatedColumnFormula>+Tabla17[[#This Row],[Financiera 
 (F)]]/Tabla17[[#This Row],[Financiera
(D)]]</calculatedColumnFormula>
    </tableColumn>
  </tableColumns>
  <tableStyleInfo name="Estilo de tabla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13" displayName="Tabla13" ref="A28:J29" totalsRowShown="0" headerRowDxfId="14" dataDxfId="12" headerRowBorderDxfId="13" tableBorderDxfId="11" totalsRowBorderDxfId="10">
  <tableColumns count="10">
    <tableColumn id="1" xr3:uid="{00000000-0010-0000-0100-000001000000}" name="Producto" dataDxfId="9"/>
    <tableColumn id="2" xr3:uid="{00000000-0010-0000-0100-000002000000}" name="Indicador" dataDxfId="8"/>
    <tableColumn id="3" xr3:uid="{00000000-0010-0000-0100-000003000000}" name="Física_x000a_(A)" dataDxfId="7"/>
    <tableColumn id="4" xr3:uid="{00000000-0010-0000-0100-000004000000}" name="Financiera_x000a_(B)" dataDxfId="6"/>
    <tableColumn id="9" xr3:uid="{00000000-0010-0000-0100-000009000000}" name="Física_x000a_(C)" dataDxfId="5"/>
    <tableColumn id="10" xr3:uid="{00000000-0010-0000-0100-00000A000000}" name="Financiera_x000a_(D)" dataDxfId="4"/>
    <tableColumn id="5" xr3:uid="{00000000-0010-0000-0100-000005000000}" name="Física _x000a_(E)" dataDxfId="3"/>
    <tableColumn id="6" xr3:uid="{00000000-0010-0000-0100-000006000000}" name="Financiera _x000a_ (F)" dataDxfId="2"/>
    <tableColumn id="7" xr3:uid="{00000000-0010-0000-0100-000007000000}" name="Física _x000a_(%)_x000a_ G=E/C" dataDxfId="1" dataCellStyle="Porcentaje">
      <calculatedColumnFormula>+Tabla13[[#This Row],[Física 
(E)]]/Tabla13[[#This Row],[Física
(C)]]</calculatedColumnFormula>
    </tableColumn>
    <tableColumn id="8" xr3:uid="{00000000-0010-0000-0100-000008000000}" name="Financiero _x000a_(%) _x000a_H=F/D" dataDxfId="0">
      <calculatedColumnFormula>+Tabla13[[#This Row],[Financiera 
 (F)]]/Tabla13[[#This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46"/>
  <sheetViews>
    <sheetView workbookViewId="0">
      <selection activeCell="B1" sqref="B1:J1"/>
    </sheetView>
  </sheetViews>
  <sheetFormatPr baseColWidth="10" defaultColWidth="11.42578125" defaultRowHeight="15" x14ac:dyDescent="0.25"/>
  <cols>
    <col min="1" max="1" width="23" style="6" customWidth="1"/>
    <col min="2" max="2" width="13.7109375" style="6" bestFit="1" customWidth="1"/>
    <col min="3" max="10" width="12.7109375" style="6" customWidth="1"/>
    <col min="11" max="11" width="11.42578125" style="6"/>
  </cols>
  <sheetData>
    <row r="1" spans="1:11" ht="21.75" thickBot="1" x14ac:dyDescent="0.3">
      <c r="A1" s="23"/>
      <c r="B1" s="104" t="s">
        <v>135</v>
      </c>
      <c r="C1" s="105"/>
      <c r="D1" s="105"/>
      <c r="E1" s="105"/>
      <c r="F1" s="105"/>
      <c r="G1" s="105"/>
      <c r="H1" s="105"/>
      <c r="I1" s="105"/>
      <c r="J1" s="106"/>
      <c r="K1" s="1"/>
    </row>
    <row r="2" spans="1:11" ht="21.75" thickBot="1" x14ac:dyDescent="0.3">
      <c r="A2" s="24"/>
      <c r="B2" s="107" t="s">
        <v>0</v>
      </c>
      <c r="C2" s="108"/>
      <c r="D2" s="107" t="s">
        <v>1</v>
      </c>
      <c r="E2" s="108"/>
      <c r="F2" s="108"/>
      <c r="G2" s="108"/>
      <c r="H2" s="109"/>
      <c r="I2" s="2" t="s">
        <v>2</v>
      </c>
      <c r="J2" s="3" t="s">
        <v>3</v>
      </c>
      <c r="K2" s="1"/>
    </row>
    <row r="3" spans="1:11" ht="21.75" thickBot="1" x14ac:dyDescent="0.3">
      <c r="A3" s="25"/>
      <c r="B3" s="110" t="s">
        <v>4</v>
      </c>
      <c r="C3" s="111"/>
      <c r="D3" s="110"/>
      <c r="E3" s="111"/>
      <c r="F3" s="111"/>
      <c r="G3" s="111"/>
      <c r="H3" s="112"/>
      <c r="I3" s="29">
        <v>45388</v>
      </c>
      <c r="J3" s="30"/>
      <c r="K3" s="1"/>
    </row>
    <row r="4" spans="1:11" x14ac:dyDescent="0.25">
      <c r="A4" s="100"/>
      <c r="B4" s="101"/>
      <c r="C4" s="101"/>
      <c r="D4" s="102"/>
      <c r="E4" s="102"/>
      <c r="F4" s="102"/>
      <c r="G4" s="102"/>
      <c r="H4" s="102"/>
      <c r="I4" s="101"/>
      <c r="J4" s="103"/>
      <c r="K4" s="1"/>
    </row>
    <row r="5" spans="1:11" ht="3" customHeight="1" x14ac:dyDescent="0.25">
      <c r="A5" s="92"/>
      <c r="B5" s="93"/>
      <c r="C5" s="93"/>
      <c r="D5" s="93"/>
      <c r="E5" s="93"/>
      <c r="F5" s="93"/>
      <c r="G5" s="93"/>
      <c r="H5" s="93"/>
      <c r="I5" s="93"/>
      <c r="J5" s="94"/>
      <c r="K5" s="1"/>
    </row>
    <row r="6" spans="1:11" ht="15.75" x14ac:dyDescent="0.25">
      <c r="A6" s="66" t="s">
        <v>106</v>
      </c>
      <c r="B6" s="67"/>
      <c r="C6" s="67"/>
      <c r="D6" s="67"/>
      <c r="E6" s="67"/>
      <c r="F6" s="67"/>
      <c r="G6" s="67"/>
      <c r="H6" s="67"/>
      <c r="I6" s="67"/>
      <c r="J6" s="68"/>
      <c r="K6" s="1"/>
    </row>
    <row r="7" spans="1:11" ht="15.75" x14ac:dyDescent="0.25">
      <c r="A7" s="69" t="s">
        <v>6</v>
      </c>
      <c r="B7" s="70"/>
      <c r="C7" s="70"/>
      <c r="D7" s="70"/>
      <c r="E7" s="70"/>
      <c r="F7" s="70"/>
      <c r="G7" s="70"/>
      <c r="H7" s="70"/>
      <c r="I7" s="70"/>
      <c r="J7" s="71"/>
      <c r="K7" s="1"/>
    </row>
    <row r="8" spans="1:11" x14ac:dyDescent="0.25">
      <c r="A8" s="4" t="s">
        <v>7</v>
      </c>
      <c r="B8" s="95" t="s">
        <v>8</v>
      </c>
      <c r="C8" s="96"/>
      <c r="D8" s="96"/>
      <c r="E8" s="96"/>
      <c r="F8" s="96"/>
      <c r="G8" s="96"/>
      <c r="H8" s="96"/>
      <c r="I8" s="96"/>
      <c r="J8" s="97"/>
      <c r="K8" s="1"/>
    </row>
    <row r="9" spans="1:11" ht="15" customHeight="1" x14ac:dyDescent="0.25">
      <c r="A9" s="26" t="s">
        <v>9</v>
      </c>
      <c r="B9" s="95" t="s">
        <v>10</v>
      </c>
      <c r="C9" s="96"/>
      <c r="D9" s="96"/>
      <c r="E9" s="96"/>
      <c r="F9" s="96"/>
      <c r="G9" s="96"/>
      <c r="H9" s="96"/>
      <c r="I9" s="96"/>
      <c r="J9" s="97"/>
      <c r="K9" s="1"/>
    </row>
    <row r="10" spans="1:11" x14ac:dyDescent="0.25">
      <c r="A10" s="26" t="s">
        <v>11</v>
      </c>
      <c r="B10" s="95" t="s">
        <v>12</v>
      </c>
      <c r="C10" s="96"/>
      <c r="D10" s="96"/>
      <c r="E10" s="96"/>
      <c r="F10" s="96"/>
      <c r="G10" s="96"/>
      <c r="H10" s="96"/>
      <c r="I10" s="96"/>
      <c r="J10" s="97"/>
      <c r="K10" s="1"/>
    </row>
    <row r="11" spans="1:11" ht="44.25" customHeight="1" x14ac:dyDescent="0.25">
      <c r="A11" s="4" t="s">
        <v>13</v>
      </c>
      <c r="B11" s="75" t="s">
        <v>107</v>
      </c>
      <c r="C11" s="98"/>
      <c r="D11" s="98"/>
      <c r="E11" s="98"/>
      <c r="F11" s="98"/>
      <c r="G11" s="98"/>
      <c r="H11" s="98"/>
      <c r="I11" s="98"/>
      <c r="J11" s="99"/>
    </row>
    <row r="12" spans="1:11" ht="49.5" customHeight="1" x14ac:dyDescent="0.25">
      <c r="A12" s="4" t="s">
        <v>15</v>
      </c>
      <c r="B12" s="75" t="s">
        <v>108</v>
      </c>
      <c r="C12" s="98"/>
      <c r="D12" s="98"/>
      <c r="E12" s="98"/>
      <c r="F12" s="98"/>
      <c r="G12" s="98"/>
      <c r="H12" s="98"/>
      <c r="I12" s="98"/>
      <c r="J12" s="99"/>
    </row>
    <row r="13" spans="1:11" ht="15.75" x14ac:dyDescent="0.25">
      <c r="A13" s="66" t="s">
        <v>17</v>
      </c>
      <c r="B13" s="67"/>
      <c r="C13" s="67"/>
      <c r="D13" s="67"/>
      <c r="E13" s="67"/>
      <c r="F13" s="67"/>
      <c r="G13" s="67"/>
      <c r="H13" s="67"/>
      <c r="I13" s="67"/>
      <c r="J13" s="68"/>
    </row>
    <row r="14" spans="1:11" ht="27.75" customHeight="1" x14ac:dyDescent="0.25">
      <c r="A14" s="4" t="s">
        <v>18</v>
      </c>
      <c r="B14" s="27">
        <v>3</v>
      </c>
      <c r="C14" s="91" t="str">
        <f>IFERROR(VLOOKUP(B14,'[1]Validacion datos'!A2:B5,2,FALSE),"")</f>
        <v>DESARROLLO PRODUCTIVO</v>
      </c>
      <c r="D14" s="91"/>
      <c r="E14" s="91"/>
      <c r="F14" s="91"/>
      <c r="G14" s="91"/>
      <c r="H14" s="91"/>
      <c r="I14" s="91"/>
      <c r="J14" s="91"/>
    </row>
    <row r="15" spans="1:11" ht="26.25" customHeight="1" x14ac:dyDescent="0.25">
      <c r="A15" s="4" t="s">
        <v>19</v>
      </c>
      <c r="B15" s="7">
        <v>3.5</v>
      </c>
      <c r="C15" s="91" t="str">
        <f>IFERROR(VLOOKUP(B15,'[1]Validacion datos'!A8:B26,2,FALSE),"")</f>
        <v>Estructura productiva sectorial y territorialmente adecuada, integrada competitivamente a la economía global y que aprovecha las oportunidades del mercado local.</v>
      </c>
      <c r="D15" s="91"/>
      <c r="E15" s="91"/>
      <c r="F15" s="91"/>
      <c r="G15" s="91"/>
      <c r="H15" s="91"/>
      <c r="I15" s="91"/>
      <c r="J15" s="91"/>
    </row>
    <row r="16" spans="1:11" ht="23.1" customHeight="1" x14ac:dyDescent="0.25">
      <c r="A16" s="4" t="s">
        <v>20</v>
      </c>
      <c r="B16" s="8" t="s">
        <v>21</v>
      </c>
      <c r="C16" s="91" t="str">
        <f>IFERROR(VLOOKUP(B16,'[1]Validacion datos'!D8:E64,2,FALSE),"")</f>
        <v>Consolidar un entorno adecuado que incentive la inversión para el desarrollo sostenible del sector minero</v>
      </c>
      <c r="D16" s="91"/>
      <c r="E16" s="91"/>
      <c r="F16" s="91"/>
      <c r="G16" s="91"/>
      <c r="H16" s="91"/>
      <c r="I16" s="91"/>
      <c r="J16" s="91"/>
    </row>
    <row r="17" spans="1:11" ht="15.75" x14ac:dyDescent="0.25">
      <c r="A17" s="66" t="s">
        <v>22</v>
      </c>
      <c r="B17" s="67"/>
      <c r="C17" s="67"/>
      <c r="D17" s="67"/>
      <c r="E17" s="67"/>
      <c r="F17" s="67"/>
      <c r="G17" s="67"/>
      <c r="H17" s="67"/>
      <c r="I17" s="67"/>
      <c r="J17" s="68"/>
    </row>
    <row r="18" spans="1:11" ht="29.25" customHeight="1" x14ac:dyDescent="0.25">
      <c r="A18" s="4" t="s">
        <v>23</v>
      </c>
      <c r="B18" s="75" t="s">
        <v>84</v>
      </c>
      <c r="C18" s="75"/>
      <c r="D18" s="75"/>
      <c r="E18" s="75"/>
      <c r="F18" s="75"/>
      <c r="G18" s="75"/>
      <c r="H18" s="75"/>
      <c r="I18" s="75"/>
      <c r="J18" s="76"/>
    </row>
    <row r="19" spans="1:11" ht="33" customHeight="1" x14ac:dyDescent="0.25">
      <c r="A19" s="9" t="s">
        <v>25</v>
      </c>
      <c r="B19" s="75" t="s">
        <v>129</v>
      </c>
      <c r="C19" s="75"/>
      <c r="D19" s="75"/>
      <c r="E19" s="75"/>
      <c r="F19" s="75"/>
      <c r="G19" s="75"/>
      <c r="H19" s="75"/>
      <c r="I19" s="75"/>
      <c r="J19" s="76"/>
    </row>
    <row r="20" spans="1:11" ht="34.5" customHeight="1" x14ac:dyDescent="0.25">
      <c r="A20" s="9" t="s">
        <v>26</v>
      </c>
      <c r="B20" s="75" t="s">
        <v>80</v>
      </c>
      <c r="C20" s="75"/>
      <c r="D20" s="75"/>
      <c r="E20" s="75"/>
      <c r="F20" s="75"/>
      <c r="G20" s="75"/>
      <c r="H20" s="75"/>
      <c r="I20" s="75"/>
      <c r="J20" s="76"/>
    </row>
    <row r="21" spans="1:11" ht="60" customHeight="1" x14ac:dyDescent="0.25">
      <c r="A21" s="9" t="s">
        <v>28</v>
      </c>
      <c r="B21" s="75" t="s">
        <v>85</v>
      </c>
      <c r="C21" s="75"/>
      <c r="D21" s="75"/>
      <c r="E21" s="75"/>
      <c r="F21" s="75"/>
      <c r="G21" s="75"/>
      <c r="H21" s="75"/>
      <c r="I21" s="75"/>
      <c r="J21" s="76"/>
      <c r="K21" s="1"/>
    </row>
    <row r="22" spans="1:11" ht="15.75" x14ac:dyDescent="0.25">
      <c r="A22" s="66" t="s">
        <v>29</v>
      </c>
      <c r="B22" s="67"/>
      <c r="C22" s="67"/>
      <c r="D22" s="67"/>
      <c r="E22" s="67"/>
      <c r="F22" s="67"/>
      <c r="G22" s="67"/>
      <c r="H22" s="67"/>
      <c r="I22" s="67"/>
      <c r="J22" s="68"/>
    </row>
    <row r="23" spans="1:11" ht="15.75" x14ac:dyDescent="0.25">
      <c r="A23" s="69" t="s">
        <v>30</v>
      </c>
      <c r="B23" s="70"/>
      <c r="C23" s="70"/>
      <c r="D23" s="70"/>
      <c r="E23" s="70"/>
      <c r="F23" s="70"/>
      <c r="G23" s="70"/>
      <c r="H23" s="70"/>
      <c r="I23" s="70"/>
      <c r="J23" s="71"/>
      <c r="K23" s="1"/>
    </row>
    <row r="24" spans="1:11" ht="15" customHeight="1" x14ac:dyDescent="0.25">
      <c r="A24" s="86" t="s">
        <v>31</v>
      </c>
      <c r="B24" s="87"/>
      <c r="C24" s="88" t="s">
        <v>32</v>
      </c>
      <c r="D24" s="89"/>
      <c r="E24" s="89"/>
      <c r="F24" s="89" t="s">
        <v>33</v>
      </c>
      <c r="G24" s="89"/>
      <c r="H24" s="87"/>
      <c r="I24" s="88" t="s">
        <v>34</v>
      </c>
      <c r="J24" s="90"/>
    </row>
    <row r="25" spans="1:11" x14ac:dyDescent="0.25">
      <c r="A25" s="79">
        <v>56347970</v>
      </c>
      <c r="B25" s="80"/>
      <c r="C25" s="81">
        <v>66803721</v>
      </c>
      <c r="D25" s="82"/>
      <c r="E25" s="83"/>
      <c r="F25" s="81">
        <v>603100</v>
      </c>
      <c r="G25" s="82"/>
      <c r="H25" s="83"/>
      <c r="I25" s="84">
        <f>+F25/C25</f>
        <v>9.0279402250662052E-3</v>
      </c>
      <c r="J25" s="85"/>
    </row>
    <row r="26" spans="1:11" ht="15.75" x14ac:dyDescent="0.25">
      <c r="A26" s="69" t="s">
        <v>35</v>
      </c>
      <c r="B26" s="70"/>
      <c r="C26" s="70"/>
      <c r="D26" s="70"/>
      <c r="E26" s="70"/>
      <c r="F26" s="70"/>
      <c r="G26" s="70"/>
      <c r="H26" s="70"/>
      <c r="I26" s="70"/>
      <c r="J26" s="71"/>
      <c r="K26" s="1"/>
    </row>
    <row r="27" spans="1:11" ht="15" customHeight="1" x14ac:dyDescent="0.25">
      <c r="A27" s="5"/>
      <c r="B27"/>
      <c r="C27" s="72" t="s">
        <v>36</v>
      </c>
      <c r="D27" s="73"/>
      <c r="E27" s="72" t="s">
        <v>101</v>
      </c>
      <c r="F27" s="73"/>
      <c r="G27" s="72" t="s">
        <v>102</v>
      </c>
      <c r="H27" s="72"/>
      <c r="I27" s="72" t="s">
        <v>37</v>
      </c>
      <c r="J27" s="74"/>
    </row>
    <row r="28" spans="1:11" ht="38.25" x14ac:dyDescent="0.25">
      <c r="A28" s="10" t="s">
        <v>38</v>
      </c>
      <c r="B28" s="11" t="s">
        <v>39</v>
      </c>
      <c r="C28" s="11" t="s">
        <v>40</v>
      </c>
      <c r="D28" s="11" t="s">
        <v>41</v>
      </c>
      <c r="E28" s="11" t="s">
        <v>42</v>
      </c>
      <c r="F28" s="11" t="s">
        <v>43</v>
      </c>
      <c r="G28" s="11" t="s">
        <v>44</v>
      </c>
      <c r="H28" s="11" t="s">
        <v>45</v>
      </c>
      <c r="I28" s="11" t="s">
        <v>46</v>
      </c>
      <c r="J28" s="12" t="s">
        <v>47</v>
      </c>
    </row>
    <row r="29" spans="1:11" ht="111.75" customHeight="1" x14ac:dyDescent="0.25">
      <c r="A29" s="33" t="s">
        <v>124</v>
      </c>
      <c r="B29" s="34" t="s">
        <v>86</v>
      </c>
      <c r="C29" s="13">
        <v>60</v>
      </c>
      <c r="D29" s="35">
        <v>153542965.59</v>
      </c>
      <c r="E29" s="13">
        <v>60</v>
      </c>
      <c r="F29" s="35">
        <v>153542965.59</v>
      </c>
      <c r="G29" s="14">
        <v>76</v>
      </c>
      <c r="H29" s="35">
        <v>31436878.219999999</v>
      </c>
      <c r="I29" s="15">
        <f>+Tabla14[[#This Row],[Física 
(E)]]/Tabla14[[#This Row],[Física
(C)]]</f>
        <v>1.2666666666666666</v>
      </c>
      <c r="J29" s="16">
        <f>+Tabla14[[#This Row],[Financiera 
 (F)]]/Tabla14[[#This Row],[Financiera
(D)]]</f>
        <v>0.20474320070086904</v>
      </c>
    </row>
    <row r="30" spans="1:11" ht="15.75" x14ac:dyDescent="0.25">
      <c r="A30" s="66" t="s">
        <v>49</v>
      </c>
      <c r="B30" s="67"/>
      <c r="C30" s="67"/>
      <c r="D30" s="67"/>
      <c r="E30" s="67"/>
      <c r="F30" s="67"/>
      <c r="G30" s="67"/>
      <c r="H30" s="67"/>
      <c r="I30" s="67"/>
      <c r="J30" s="68"/>
    </row>
    <row r="31" spans="1:11" ht="15.75" x14ac:dyDescent="0.25">
      <c r="A31" s="69" t="s">
        <v>50</v>
      </c>
      <c r="B31" s="70"/>
      <c r="C31" s="70"/>
      <c r="D31" s="70"/>
      <c r="E31" s="70"/>
      <c r="F31" s="70"/>
      <c r="G31" s="70"/>
      <c r="H31" s="70"/>
      <c r="I31" s="70"/>
      <c r="J31" s="71"/>
      <c r="K31" s="1"/>
    </row>
    <row r="32" spans="1:11" x14ac:dyDescent="0.25">
      <c r="A32" s="22" t="s">
        <v>51</v>
      </c>
      <c r="B32" s="75" t="s">
        <v>125</v>
      </c>
      <c r="C32" s="75"/>
      <c r="D32" s="75"/>
      <c r="E32" s="75"/>
      <c r="F32" s="75"/>
      <c r="G32" s="75"/>
      <c r="H32" s="75"/>
      <c r="I32" s="75"/>
      <c r="J32" s="76"/>
    </row>
    <row r="33" spans="1:11" ht="24" customHeight="1" x14ac:dyDescent="0.25">
      <c r="A33" s="22" t="s">
        <v>52</v>
      </c>
      <c r="B33" s="77" t="s">
        <v>126</v>
      </c>
      <c r="C33" s="77"/>
      <c r="D33" s="77"/>
      <c r="E33" s="77"/>
      <c r="F33" s="77"/>
      <c r="G33" s="77"/>
      <c r="H33" s="77"/>
      <c r="I33" s="77"/>
      <c r="J33" s="78"/>
    </row>
    <row r="34" spans="1:11" ht="38.1" customHeight="1" x14ac:dyDescent="0.25">
      <c r="A34" s="22" t="s">
        <v>53</v>
      </c>
      <c r="B34" s="75" t="s">
        <v>127</v>
      </c>
      <c r="C34" s="75"/>
      <c r="D34" s="75"/>
      <c r="E34" s="75"/>
      <c r="F34" s="75"/>
      <c r="G34" s="75"/>
      <c r="H34" s="75"/>
      <c r="I34" s="75"/>
      <c r="J34" s="76"/>
      <c r="K34" s="48"/>
    </row>
    <row r="35" spans="1:11" ht="66" customHeight="1" x14ac:dyDescent="0.25">
      <c r="A35" s="22" t="s">
        <v>54</v>
      </c>
      <c r="B35" s="77" t="s">
        <v>118</v>
      </c>
      <c r="C35" s="77"/>
      <c r="D35" s="77"/>
      <c r="E35" s="77"/>
      <c r="F35" s="77"/>
      <c r="G35" s="77"/>
      <c r="H35" s="77"/>
      <c r="I35" s="77"/>
      <c r="J35" s="78"/>
    </row>
    <row r="36" spans="1:11" ht="15.75" x14ac:dyDescent="0.25">
      <c r="A36" s="66" t="s">
        <v>55</v>
      </c>
      <c r="B36" s="67"/>
      <c r="C36" s="67"/>
      <c r="D36" s="67"/>
      <c r="E36" s="67"/>
      <c r="F36" s="67"/>
      <c r="G36" s="67"/>
      <c r="H36" s="67"/>
      <c r="I36" s="67"/>
      <c r="J36" s="68"/>
    </row>
    <row r="37" spans="1:11" ht="15.75" x14ac:dyDescent="0.25">
      <c r="A37" s="57" t="s">
        <v>56</v>
      </c>
      <c r="B37" s="58"/>
      <c r="C37" s="58"/>
      <c r="D37" s="58"/>
      <c r="E37" s="58"/>
      <c r="F37" s="58"/>
      <c r="G37" s="58"/>
      <c r="H37" s="58"/>
      <c r="I37" s="58"/>
      <c r="J37" s="59"/>
      <c r="K37" s="1"/>
    </row>
    <row r="38" spans="1:11" ht="27.75" customHeight="1" x14ac:dyDescent="0.25">
      <c r="A38" s="60"/>
      <c r="B38" s="61"/>
      <c r="C38" s="61"/>
      <c r="D38" s="61"/>
      <c r="E38" s="61"/>
      <c r="F38" s="61"/>
      <c r="G38" s="61"/>
      <c r="H38" s="61"/>
      <c r="I38" s="61"/>
      <c r="J38" s="62"/>
    </row>
    <row r="39" spans="1:11" ht="27.75" customHeight="1" x14ac:dyDescent="0.25">
      <c r="A39" s="28"/>
      <c r="B39" s="28"/>
      <c r="C39" s="28"/>
      <c r="D39" s="28"/>
      <c r="E39" s="28"/>
      <c r="F39" s="28"/>
      <c r="G39" s="28"/>
      <c r="H39" s="28"/>
      <c r="I39" s="28"/>
      <c r="J39" s="28"/>
    </row>
    <row r="40" spans="1:11" ht="30.75" customHeight="1" x14ac:dyDescent="0.25">
      <c r="A40" s="63" t="s">
        <v>57</v>
      </c>
      <c r="B40" s="63"/>
      <c r="C40" s="63"/>
      <c r="D40" s="63"/>
      <c r="E40" s="63"/>
      <c r="F40" s="63"/>
      <c r="G40" s="63"/>
      <c r="H40" s="63"/>
      <c r="I40" s="63"/>
      <c r="J40" s="63"/>
    </row>
    <row r="42" spans="1:11" x14ac:dyDescent="0.25">
      <c r="A42" s="31" t="s">
        <v>58</v>
      </c>
      <c r="B42" s="49">
        <f>+A25</f>
        <v>56347970</v>
      </c>
      <c r="D42" s="44"/>
      <c r="E42" s="44"/>
      <c r="F42" s="44"/>
      <c r="H42" s="44"/>
      <c r="I42" s="44"/>
      <c r="J42" s="44"/>
    </row>
    <row r="43" spans="1:11" x14ac:dyDescent="0.25">
      <c r="A43" s="31" t="s">
        <v>59</v>
      </c>
      <c r="B43" s="49">
        <f>+C25</f>
        <v>66803721</v>
      </c>
      <c r="D43" s="64" t="s">
        <v>114</v>
      </c>
      <c r="E43" s="64"/>
      <c r="F43" s="64"/>
      <c r="H43" s="43"/>
      <c r="I43" s="43" t="s">
        <v>116</v>
      </c>
    </row>
    <row r="44" spans="1:11" x14ac:dyDescent="0.25">
      <c r="A44" s="31" t="s">
        <v>70</v>
      </c>
      <c r="B44" s="49">
        <f>+H29</f>
        <v>31436878.219999999</v>
      </c>
      <c r="D44" s="65" t="s">
        <v>115</v>
      </c>
      <c r="E44" s="65"/>
      <c r="F44" s="65"/>
      <c r="H44" s="42"/>
      <c r="I44" s="42" t="s">
        <v>128</v>
      </c>
    </row>
    <row r="45" spans="1:11" x14ac:dyDescent="0.25">
      <c r="B45" s="50"/>
    </row>
    <row r="46" spans="1:11" x14ac:dyDescent="0.25">
      <c r="B46" s="50"/>
    </row>
  </sheetData>
  <mergeCells count="50">
    <mergeCell ref="A4:J4"/>
    <mergeCell ref="B1:J1"/>
    <mergeCell ref="B2:C2"/>
    <mergeCell ref="D2:H2"/>
    <mergeCell ref="B3:C3"/>
    <mergeCell ref="D3:H3"/>
    <mergeCell ref="C16:J16"/>
    <mergeCell ref="A5:J5"/>
    <mergeCell ref="A6:J6"/>
    <mergeCell ref="A7:J7"/>
    <mergeCell ref="B8:J8"/>
    <mergeCell ref="B9:J9"/>
    <mergeCell ref="B10:J10"/>
    <mergeCell ref="B11:J11"/>
    <mergeCell ref="B12:J12"/>
    <mergeCell ref="A13:J13"/>
    <mergeCell ref="C14:J14"/>
    <mergeCell ref="C15:J15"/>
    <mergeCell ref="A25:B25"/>
    <mergeCell ref="C25:E25"/>
    <mergeCell ref="F25:H25"/>
    <mergeCell ref="I25:J25"/>
    <mergeCell ref="A17:J17"/>
    <mergeCell ref="B18:J18"/>
    <mergeCell ref="B19:J19"/>
    <mergeCell ref="B20:J20"/>
    <mergeCell ref="B21:J21"/>
    <mergeCell ref="A22:J22"/>
    <mergeCell ref="A23:J23"/>
    <mergeCell ref="A24:B24"/>
    <mergeCell ref="C24:E24"/>
    <mergeCell ref="F24:H24"/>
    <mergeCell ref="I24:J24"/>
    <mergeCell ref="A36:J36"/>
    <mergeCell ref="A26:J26"/>
    <mergeCell ref="C27:D27"/>
    <mergeCell ref="E27:F27"/>
    <mergeCell ref="G27:H27"/>
    <mergeCell ref="I27:J27"/>
    <mergeCell ref="A30:J30"/>
    <mergeCell ref="A31:J31"/>
    <mergeCell ref="B32:J32"/>
    <mergeCell ref="B33:J33"/>
    <mergeCell ref="B34:J34"/>
    <mergeCell ref="B35:J35"/>
    <mergeCell ref="A37:J37"/>
    <mergeCell ref="A38:J38"/>
    <mergeCell ref="A40:J40"/>
    <mergeCell ref="D43:F43"/>
    <mergeCell ref="D44:F44"/>
  </mergeCells>
  <dataValidations count="15">
    <dataValidation allowBlank="1" sqref="A8" xr:uid="{00000000-0002-0000-0200-000000000000}"/>
    <dataValidation allowBlank="1" showInputMessage="1" prompt="Nombre del capítulo" sqref="B8:J10" xr:uid="{00000000-0002-0000-0200-000001000000}"/>
    <dataValidation allowBlank="1" showInputMessage="1" showErrorMessage="1" prompt="¿A quién va dirigido el programa?, ¿qué característica tiene esta población que requiere ser beneficiada?" sqref="B20:J20" xr:uid="{00000000-0002-0000-0200-000002000000}"/>
    <dataValidation allowBlank="1" showInputMessage="1" showErrorMessage="1" prompt="Nombre del producto" sqref="B32:J32" xr:uid="{00000000-0002-0000-0200-000003000000}"/>
    <dataValidation allowBlank="1" showInputMessage="1" showErrorMessage="1" prompt="1. Describir lo plasmado en el presupuesto_x000a_2. Describir lo alcanzado en términos financieros y de producción " sqref="B34:J34" xr:uid="{00000000-0002-0000-0200-000004000000}"/>
    <dataValidation allowBlank="1" showInputMessage="1" showErrorMessage="1" prompt="De existir desvío, explicar razones." sqref="B35:J35" xr:uid="{00000000-0002-0000-0200-000005000000}"/>
    <dataValidation allowBlank="1" showInputMessage="1" showErrorMessage="1" prompt="Oportunidades de mejora identificadas" sqref="A38:J39" xr:uid="{00000000-0002-0000-0200-000006000000}"/>
    <dataValidation allowBlank="1" showInputMessage="1" showErrorMessage="1" prompt="Presupuesto del programa" sqref="A25:C25 F25" xr:uid="{00000000-0002-0000-0200-000007000000}"/>
    <dataValidation allowBlank="1" showInputMessage="1" showErrorMessage="1" prompt="¿En qué consiste el programa?" sqref="B33:J33 B19:J19" xr:uid="{00000000-0002-0000-0200-000008000000}"/>
    <dataValidation allowBlank="1" showInputMessage="1" showErrorMessage="1" prompt="Nombre de cada producto" sqref="A28:A29" xr:uid="{00000000-0002-0000-0200-000009000000}"/>
    <dataValidation allowBlank="1" showInputMessage="1" showErrorMessage="1" prompt="Nombre del indicador" sqref="B28:B29" xr:uid="{00000000-0002-0000-0200-00000A000000}"/>
    <dataValidation allowBlank="1" showInputMessage="1" showErrorMessage="1" prompt="Meta anual del indicador" sqref="C28:C29 E28" xr:uid="{00000000-0002-0000-0200-00000B000000}"/>
    <dataValidation allowBlank="1" showInputMessage="1" showErrorMessage="1" prompt="Monto presupuestado para el producto" sqref="D28:D29 F28:F29 E29" xr:uid="{00000000-0002-0000-0200-00000C000000}"/>
    <dataValidation allowBlank="1" showInputMessage="1" showErrorMessage="1" prompt="Meta alcanzada en el trimestre" sqref="G28:G29" xr:uid="{00000000-0002-0000-0200-00000D000000}"/>
    <dataValidation allowBlank="1" showInputMessage="1" showErrorMessage="1" prompt="Monto ejecutado en el trimestre" sqref="H28:H29" xr:uid="{00000000-0002-0000-0200-00000E000000}"/>
  </dataValidations>
  <printOptions horizontalCentered="1" verticalCentered="1"/>
  <pageMargins left="0.70866141732283472" right="0.70866141732283472" top="0.74803149606299213" bottom="0.74803149606299213" header="0.31496062992125984" footer="0.31496062992125984"/>
  <pageSetup scale="61"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pageSetUpPr fitToPage="1"/>
  </sheetPr>
  <dimension ref="A1:K47"/>
  <sheetViews>
    <sheetView showGridLines="0" workbookViewId="0">
      <selection activeCell="B1" sqref="B1:J1"/>
    </sheetView>
  </sheetViews>
  <sheetFormatPr baseColWidth="10" defaultColWidth="11.42578125" defaultRowHeight="15" x14ac:dyDescent="0.25"/>
  <cols>
    <col min="1" max="1" width="23" style="6" customWidth="1"/>
    <col min="2" max="2" width="13.7109375" style="6" bestFit="1" customWidth="1"/>
    <col min="3" max="10" width="12.7109375" style="6" customWidth="1"/>
    <col min="11" max="11" width="11.42578125" style="6"/>
  </cols>
  <sheetData>
    <row r="1" spans="1:11" ht="21.75" thickBot="1" x14ac:dyDescent="0.3">
      <c r="A1" s="23"/>
      <c r="B1" s="104" t="s">
        <v>135</v>
      </c>
      <c r="C1" s="105"/>
      <c r="D1" s="105"/>
      <c r="E1" s="105"/>
      <c r="F1" s="105"/>
      <c r="G1" s="105"/>
      <c r="H1" s="105"/>
      <c r="I1" s="105"/>
      <c r="J1" s="106"/>
      <c r="K1" s="1"/>
    </row>
    <row r="2" spans="1:11" ht="21.75" thickBot="1" x14ac:dyDescent="0.3">
      <c r="A2" s="24"/>
      <c r="B2" s="107" t="s">
        <v>0</v>
      </c>
      <c r="C2" s="108"/>
      <c r="D2" s="107" t="s">
        <v>1</v>
      </c>
      <c r="E2" s="108"/>
      <c r="F2" s="108"/>
      <c r="G2" s="108"/>
      <c r="H2" s="109"/>
      <c r="I2" s="2" t="s">
        <v>2</v>
      </c>
      <c r="J2" s="3" t="s">
        <v>3</v>
      </c>
      <c r="K2" s="1"/>
    </row>
    <row r="3" spans="1:11" ht="21.75" thickBot="1" x14ac:dyDescent="0.3">
      <c r="A3" s="25"/>
      <c r="B3" s="110" t="s">
        <v>4</v>
      </c>
      <c r="C3" s="111"/>
      <c r="D3" s="110"/>
      <c r="E3" s="111"/>
      <c r="F3" s="111"/>
      <c r="G3" s="111"/>
      <c r="H3" s="112"/>
      <c r="I3" s="29">
        <v>45388</v>
      </c>
      <c r="J3" s="30"/>
      <c r="K3" s="1"/>
    </row>
    <row r="4" spans="1:11" x14ac:dyDescent="0.25">
      <c r="A4" s="100"/>
      <c r="B4" s="101"/>
      <c r="C4" s="101"/>
      <c r="D4" s="102"/>
      <c r="E4" s="102"/>
      <c r="F4" s="102"/>
      <c r="G4" s="102"/>
      <c r="H4" s="102"/>
      <c r="I4" s="101"/>
      <c r="J4" s="103"/>
      <c r="K4" s="1"/>
    </row>
    <row r="5" spans="1:11" ht="3" customHeight="1" x14ac:dyDescent="0.25">
      <c r="A5" s="92"/>
      <c r="B5" s="93"/>
      <c r="C5" s="93"/>
      <c r="D5" s="93"/>
      <c r="E5" s="93"/>
      <c r="F5" s="93"/>
      <c r="G5" s="93"/>
      <c r="H5" s="93"/>
      <c r="I5" s="93"/>
      <c r="J5" s="94"/>
      <c r="K5" s="1"/>
    </row>
    <row r="6" spans="1:11" ht="15.75" x14ac:dyDescent="0.25">
      <c r="A6" s="66" t="s">
        <v>5</v>
      </c>
      <c r="B6" s="67"/>
      <c r="C6" s="67"/>
      <c r="D6" s="67"/>
      <c r="E6" s="67"/>
      <c r="F6" s="67"/>
      <c r="G6" s="67"/>
      <c r="H6" s="67"/>
      <c r="I6" s="67"/>
      <c r="J6" s="68"/>
      <c r="K6" s="1"/>
    </row>
    <row r="7" spans="1:11" ht="15.75" x14ac:dyDescent="0.25">
      <c r="A7" s="69" t="s">
        <v>6</v>
      </c>
      <c r="B7" s="70"/>
      <c r="C7" s="70"/>
      <c r="D7" s="70"/>
      <c r="E7" s="70"/>
      <c r="F7" s="70"/>
      <c r="G7" s="70"/>
      <c r="H7" s="70"/>
      <c r="I7" s="70"/>
      <c r="J7" s="71"/>
      <c r="K7" s="1"/>
    </row>
    <row r="8" spans="1:11" x14ac:dyDescent="0.25">
      <c r="A8" s="4" t="s">
        <v>7</v>
      </c>
      <c r="B8" s="95" t="s">
        <v>8</v>
      </c>
      <c r="C8" s="96"/>
      <c r="D8" s="96"/>
      <c r="E8" s="96"/>
      <c r="F8" s="96"/>
      <c r="G8" s="96"/>
      <c r="H8" s="96"/>
      <c r="I8" s="96"/>
      <c r="J8" s="97"/>
      <c r="K8" s="1"/>
    </row>
    <row r="9" spans="1:11" ht="15" customHeight="1" x14ac:dyDescent="0.25">
      <c r="A9" s="26" t="s">
        <v>9</v>
      </c>
      <c r="B9" s="95" t="s">
        <v>10</v>
      </c>
      <c r="C9" s="96"/>
      <c r="D9" s="96"/>
      <c r="E9" s="96"/>
      <c r="F9" s="96"/>
      <c r="G9" s="96"/>
      <c r="H9" s="96"/>
      <c r="I9" s="96"/>
      <c r="J9" s="97"/>
      <c r="K9" s="1"/>
    </row>
    <row r="10" spans="1:11" x14ac:dyDescent="0.25">
      <c r="A10" s="26" t="s">
        <v>11</v>
      </c>
      <c r="B10" s="95" t="s">
        <v>12</v>
      </c>
      <c r="C10" s="96"/>
      <c r="D10" s="96"/>
      <c r="E10" s="96"/>
      <c r="F10" s="96"/>
      <c r="G10" s="96"/>
      <c r="H10" s="96"/>
      <c r="I10" s="96"/>
      <c r="J10" s="97"/>
      <c r="K10" s="1"/>
    </row>
    <row r="11" spans="1:11" ht="44.25" customHeight="1" x14ac:dyDescent="0.25">
      <c r="A11" s="4" t="s">
        <v>13</v>
      </c>
      <c r="B11" s="75" t="s">
        <v>14</v>
      </c>
      <c r="C11" s="98"/>
      <c r="D11" s="98"/>
      <c r="E11" s="98"/>
      <c r="F11" s="98"/>
      <c r="G11" s="98"/>
      <c r="H11" s="98"/>
      <c r="I11" s="98"/>
      <c r="J11" s="99"/>
    </row>
    <row r="12" spans="1:11" ht="49.5" customHeight="1" x14ac:dyDescent="0.25">
      <c r="A12" s="4" t="s">
        <v>15</v>
      </c>
      <c r="B12" s="75" t="s">
        <v>16</v>
      </c>
      <c r="C12" s="98"/>
      <c r="D12" s="98"/>
      <c r="E12" s="98"/>
      <c r="F12" s="98"/>
      <c r="G12" s="98"/>
      <c r="H12" s="98"/>
      <c r="I12" s="98"/>
      <c r="J12" s="99"/>
    </row>
    <row r="13" spans="1:11" ht="15.75" x14ac:dyDescent="0.25">
      <c r="A13" s="66" t="s">
        <v>17</v>
      </c>
      <c r="B13" s="67"/>
      <c r="C13" s="67"/>
      <c r="D13" s="67"/>
      <c r="E13" s="67"/>
      <c r="F13" s="67"/>
      <c r="G13" s="67"/>
      <c r="H13" s="67"/>
      <c r="I13" s="67"/>
      <c r="J13" s="68"/>
    </row>
    <row r="14" spans="1:11" ht="27.75" customHeight="1" x14ac:dyDescent="0.25">
      <c r="A14" s="4" t="s">
        <v>18</v>
      </c>
      <c r="B14" s="27">
        <v>3</v>
      </c>
      <c r="C14" s="91" t="str">
        <f>IFERROR(VLOOKUP(B14,'[1]Validacion datos'!A2:B5,2,FALSE),"")</f>
        <v>DESARROLLO PRODUCTIVO</v>
      </c>
      <c r="D14" s="91"/>
      <c r="E14" s="91"/>
      <c r="F14" s="91"/>
      <c r="G14" s="91"/>
      <c r="H14" s="91"/>
      <c r="I14" s="91"/>
      <c r="J14" s="91"/>
    </row>
    <row r="15" spans="1:11" ht="26.25" customHeight="1" x14ac:dyDescent="0.25">
      <c r="A15" s="4" t="s">
        <v>19</v>
      </c>
      <c r="B15" s="7">
        <v>3.5</v>
      </c>
      <c r="C15" s="91" t="str">
        <f>IFERROR(VLOOKUP(B15,'[1]Validacion datos'!A8:B26,2,FALSE),"")</f>
        <v>Estructura productiva sectorial y territorialmente adecuada, integrada competitivamente a la economía global y que aprovecha las oportunidades del mercado local.</v>
      </c>
      <c r="D15" s="91"/>
      <c r="E15" s="91"/>
      <c r="F15" s="91"/>
      <c r="G15" s="91"/>
      <c r="H15" s="91"/>
      <c r="I15" s="91"/>
      <c r="J15" s="91"/>
    </row>
    <row r="16" spans="1:11" ht="21.6" customHeight="1" x14ac:dyDescent="0.25">
      <c r="A16" s="4" t="s">
        <v>20</v>
      </c>
      <c r="B16" s="8" t="s">
        <v>21</v>
      </c>
      <c r="C16" s="91" t="str">
        <f>IFERROR(VLOOKUP(B16,'[1]Validacion datos'!D8:E64,2,FALSE),"")</f>
        <v>Consolidar un entorno adecuado que incentive la inversión para el desarrollo sostenible del sector minero</v>
      </c>
      <c r="D16" s="91"/>
      <c r="E16" s="91"/>
      <c r="F16" s="91"/>
      <c r="G16" s="91"/>
      <c r="H16" s="91"/>
      <c r="I16" s="91"/>
      <c r="J16" s="91"/>
    </row>
    <row r="17" spans="1:11" ht="15.75" x14ac:dyDescent="0.25">
      <c r="A17" s="66" t="s">
        <v>22</v>
      </c>
      <c r="B17" s="67"/>
      <c r="C17" s="67"/>
      <c r="D17" s="67"/>
      <c r="E17" s="67"/>
      <c r="F17" s="67"/>
      <c r="G17" s="67"/>
      <c r="H17" s="67"/>
      <c r="I17" s="67"/>
      <c r="J17" s="68"/>
    </row>
    <row r="18" spans="1:11" ht="29.25" customHeight="1" x14ac:dyDescent="0.25">
      <c r="A18" s="4" t="s">
        <v>23</v>
      </c>
      <c r="B18" s="75" t="s">
        <v>87</v>
      </c>
      <c r="C18" s="75"/>
      <c r="D18" s="75"/>
      <c r="E18" s="75"/>
      <c r="F18" s="75"/>
      <c r="G18" s="75"/>
      <c r="H18" s="75"/>
      <c r="I18" s="75"/>
      <c r="J18" s="76"/>
    </row>
    <row r="19" spans="1:11" ht="33" customHeight="1" x14ac:dyDescent="0.25">
      <c r="A19" s="9" t="s">
        <v>25</v>
      </c>
      <c r="B19" s="75" t="s">
        <v>88</v>
      </c>
      <c r="C19" s="75"/>
      <c r="D19" s="75"/>
      <c r="E19" s="75"/>
      <c r="F19" s="75"/>
      <c r="G19" s="75"/>
      <c r="H19" s="75"/>
      <c r="I19" s="75"/>
      <c r="J19" s="76"/>
    </row>
    <row r="20" spans="1:11" ht="34.5" customHeight="1" x14ac:dyDescent="0.25">
      <c r="A20" s="9" t="s">
        <v>26</v>
      </c>
      <c r="B20" s="75" t="s">
        <v>89</v>
      </c>
      <c r="C20" s="75"/>
      <c r="D20" s="75"/>
      <c r="E20" s="75"/>
      <c r="F20" s="75"/>
      <c r="G20" s="75"/>
      <c r="H20" s="75"/>
      <c r="I20" s="75"/>
      <c r="J20" s="76"/>
    </row>
    <row r="21" spans="1:11" ht="40.5" customHeight="1" x14ac:dyDescent="0.25">
      <c r="A21" s="9" t="s">
        <v>28</v>
      </c>
      <c r="B21" s="75" t="s">
        <v>90</v>
      </c>
      <c r="C21" s="75"/>
      <c r="D21" s="75"/>
      <c r="E21" s="75"/>
      <c r="F21" s="75"/>
      <c r="G21" s="75"/>
      <c r="H21" s="75"/>
      <c r="I21" s="75"/>
      <c r="J21" s="76"/>
      <c r="K21" s="1"/>
    </row>
    <row r="22" spans="1:11" ht="15.75" x14ac:dyDescent="0.25">
      <c r="A22" s="66" t="s">
        <v>29</v>
      </c>
      <c r="B22" s="67"/>
      <c r="C22" s="67"/>
      <c r="D22" s="67"/>
      <c r="E22" s="67"/>
      <c r="F22" s="67"/>
      <c r="G22" s="67"/>
      <c r="H22" s="67"/>
      <c r="I22" s="67"/>
      <c r="J22" s="68"/>
    </row>
    <row r="23" spans="1:11" ht="15.75" x14ac:dyDescent="0.25">
      <c r="A23" s="69" t="s">
        <v>30</v>
      </c>
      <c r="B23" s="70"/>
      <c r="C23" s="70"/>
      <c r="D23" s="70"/>
      <c r="E23" s="70"/>
      <c r="F23" s="70"/>
      <c r="G23" s="70"/>
      <c r="H23" s="70"/>
      <c r="I23" s="70"/>
      <c r="J23" s="71"/>
      <c r="K23" s="1"/>
    </row>
    <row r="24" spans="1:11" ht="15" customHeight="1" x14ac:dyDescent="0.25">
      <c r="A24" s="86" t="s">
        <v>31</v>
      </c>
      <c r="B24" s="87"/>
      <c r="C24" s="88" t="s">
        <v>32</v>
      </c>
      <c r="D24" s="89"/>
      <c r="E24" s="89"/>
      <c r="F24" s="89" t="s">
        <v>33</v>
      </c>
      <c r="G24" s="89"/>
      <c r="H24" s="87"/>
      <c r="I24" s="88" t="s">
        <v>34</v>
      </c>
      <c r="J24" s="90"/>
    </row>
    <row r="25" spans="1:11" x14ac:dyDescent="0.25">
      <c r="A25" s="79">
        <v>45098866</v>
      </c>
      <c r="B25" s="80"/>
      <c r="C25" s="81">
        <v>36275945.109999999</v>
      </c>
      <c r="D25" s="82"/>
      <c r="E25" s="83"/>
      <c r="F25" s="81">
        <v>3883763.11</v>
      </c>
      <c r="G25" s="82"/>
      <c r="H25" s="83"/>
      <c r="I25" s="113">
        <f>+F25/C25</f>
        <v>0.10706166574635662</v>
      </c>
      <c r="J25" s="114"/>
    </row>
    <row r="26" spans="1:11" ht="15.75" x14ac:dyDescent="0.25">
      <c r="A26" s="69" t="s">
        <v>35</v>
      </c>
      <c r="B26" s="70"/>
      <c r="C26" s="70"/>
      <c r="D26" s="70"/>
      <c r="E26" s="70"/>
      <c r="F26" s="70"/>
      <c r="G26" s="70"/>
      <c r="H26" s="70"/>
      <c r="I26" s="70"/>
      <c r="J26" s="71"/>
      <c r="K26" s="1"/>
    </row>
    <row r="27" spans="1:11" ht="15" customHeight="1" x14ac:dyDescent="0.25">
      <c r="A27" s="5"/>
      <c r="B27"/>
      <c r="C27" s="72" t="s">
        <v>36</v>
      </c>
      <c r="D27" s="73"/>
      <c r="E27" s="72" t="s">
        <v>101</v>
      </c>
      <c r="F27" s="73"/>
      <c r="G27" s="72" t="s">
        <v>102</v>
      </c>
      <c r="H27" s="72"/>
      <c r="I27" s="72" t="s">
        <v>37</v>
      </c>
      <c r="J27" s="74"/>
    </row>
    <row r="28" spans="1:11" ht="38.25" x14ac:dyDescent="0.25">
      <c r="A28" s="10" t="s">
        <v>38</v>
      </c>
      <c r="B28" s="11" t="s">
        <v>39</v>
      </c>
      <c r="C28" s="11" t="s">
        <v>40</v>
      </c>
      <c r="D28" s="11" t="s">
        <v>41</v>
      </c>
      <c r="E28" s="11" t="s">
        <v>42</v>
      </c>
      <c r="F28" s="11" t="s">
        <v>43</v>
      </c>
      <c r="G28" s="11" t="s">
        <v>44</v>
      </c>
      <c r="H28" s="11" t="s">
        <v>45</v>
      </c>
      <c r="I28" s="11" t="s">
        <v>46</v>
      </c>
      <c r="J28" s="12" t="s">
        <v>47</v>
      </c>
    </row>
    <row r="29" spans="1:11" ht="72.75" customHeight="1" x14ac:dyDescent="0.25">
      <c r="A29" s="33" t="s">
        <v>91</v>
      </c>
      <c r="B29" s="34" t="s">
        <v>92</v>
      </c>
      <c r="C29" s="13">
        <v>50</v>
      </c>
      <c r="D29" s="35">
        <v>32397686.620000005</v>
      </c>
      <c r="E29" s="13">
        <v>50</v>
      </c>
      <c r="F29" s="35">
        <v>32397686.620000005</v>
      </c>
      <c r="G29" s="14">
        <v>50</v>
      </c>
      <c r="H29" s="35">
        <v>7055996.2999999998</v>
      </c>
      <c r="I29" s="15">
        <f>+Tabla15[[#This Row],[Física 
(E)]]/Tabla15[[#This Row],[Física
(C)]]</f>
        <v>1</v>
      </c>
      <c r="J29" s="16">
        <f>+Tabla15[[#This Row],[Financiera 
 (F)]]/Tabla15[[#This Row],[Financiera
(D)]]</f>
        <v>0.21779321415017747</v>
      </c>
    </row>
    <row r="30" spans="1:11" ht="15.75" x14ac:dyDescent="0.25">
      <c r="A30" s="66" t="s">
        <v>49</v>
      </c>
      <c r="B30" s="67"/>
      <c r="C30" s="67"/>
      <c r="D30" s="67"/>
      <c r="E30" s="67"/>
      <c r="F30" s="67"/>
      <c r="G30" s="67"/>
      <c r="H30" s="67"/>
      <c r="I30" s="67"/>
      <c r="J30" s="68"/>
    </row>
    <row r="31" spans="1:11" ht="15.75" x14ac:dyDescent="0.25">
      <c r="A31" s="69" t="s">
        <v>50</v>
      </c>
      <c r="B31" s="70"/>
      <c r="C31" s="70"/>
      <c r="D31" s="70"/>
      <c r="E31" s="70"/>
      <c r="F31" s="70"/>
      <c r="G31" s="70"/>
      <c r="H31" s="70"/>
      <c r="I31" s="70"/>
      <c r="J31" s="71"/>
      <c r="K31" s="1"/>
    </row>
    <row r="32" spans="1:11" x14ac:dyDescent="0.25">
      <c r="A32" s="22" t="s">
        <v>51</v>
      </c>
      <c r="B32" s="75" t="s">
        <v>93</v>
      </c>
      <c r="C32" s="75"/>
      <c r="D32" s="75"/>
      <c r="E32" s="75"/>
      <c r="F32" s="75"/>
      <c r="G32" s="75"/>
      <c r="H32" s="75"/>
      <c r="I32" s="75"/>
      <c r="J32" s="76"/>
    </row>
    <row r="33" spans="1:11" ht="30" x14ac:dyDescent="0.25">
      <c r="A33" s="22" t="s">
        <v>52</v>
      </c>
      <c r="B33" s="75" t="s">
        <v>94</v>
      </c>
      <c r="C33" s="75"/>
      <c r="D33" s="75"/>
      <c r="E33" s="75"/>
      <c r="F33" s="75"/>
      <c r="G33" s="75"/>
      <c r="H33" s="75"/>
      <c r="I33" s="75"/>
      <c r="J33" s="76"/>
    </row>
    <row r="34" spans="1:11" ht="42.75" customHeight="1" x14ac:dyDescent="0.25">
      <c r="A34" s="22" t="s">
        <v>53</v>
      </c>
      <c r="B34" s="75" t="s">
        <v>104</v>
      </c>
      <c r="C34" s="75"/>
      <c r="D34" s="75"/>
      <c r="E34" s="75"/>
      <c r="F34" s="75"/>
      <c r="G34" s="75"/>
      <c r="H34" s="75"/>
      <c r="I34" s="75"/>
      <c r="J34" s="76"/>
    </row>
    <row r="35" spans="1:11" ht="50.1" customHeight="1" x14ac:dyDescent="0.25">
      <c r="A35" s="22" t="s">
        <v>54</v>
      </c>
      <c r="B35" s="75" t="s">
        <v>120</v>
      </c>
      <c r="C35" s="75"/>
      <c r="D35" s="75"/>
      <c r="E35" s="75"/>
      <c r="F35" s="75"/>
      <c r="G35" s="75"/>
      <c r="H35" s="75"/>
      <c r="I35" s="75"/>
      <c r="J35" s="76"/>
    </row>
    <row r="36" spans="1:11" ht="15.75" x14ac:dyDescent="0.25">
      <c r="A36" s="66" t="s">
        <v>55</v>
      </c>
      <c r="B36" s="67"/>
      <c r="C36" s="67"/>
      <c r="D36" s="67"/>
      <c r="E36" s="67"/>
      <c r="F36" s="67"/>
      <c r="G36" s="67"/>
      <c r="H36" s="67"/>
      <c r="I36" s="67"/>
      <c r="J36" s="68"/>
    </row>
    <row r="37" spans="1:11" ht="15.75" x14ac:dyDescent="0.25">
      <c r="A37" s="57" t="s">
        <v>56</v>
      </c>
      <c r="B37" s="58"/>
      <c r="C37" s="58"/>
      <c r="D37" s="58"/>
      <c r="E37" s="58"/>
      <c r="F37" s="58"/>
      <c r="G37" s="58"/>
      <c r="H37" s="58"/>
      <c r="I37" s="58"/>
      <c r="J37" s="59"/>
      <c r="K37" s="1"/>
    </row>
    <row r="38" spans="1:11" ht="27.75" customHeight="1" x14ac:dyDescent="0.25">
      <c r="A38" s="60"/>
      <c r="B38" s="61"/>
      <c r="C38" s="61"/>
      <c r="D38" s="61"/>
      <c r="E38" s="61"/>
      <c r="F38" s="61"/>
      <c r="G38" s="61"/>
      <c r="H38" s="61"/>
      <c r="I38" s="61"/>
      <c r="J38" s="62"/>
    </row>
    <row r="39" spans="1:11" ht="27.75" customHeight="1" x14ac:dyDescent="0.25">
      <c r="A39" s="28"/>
      <c r="B39" s="28"/>
      <c r="C39" s="28"/>
      <c r="D39" s="28"/>
      <c r="E39" s="28"/>
      <c r="F39" s="28"/>
      <c r="G39" s="28"/>
      <c r="H39" s="28"/>
      <c r="I39" s="28"/>
      <c r="J39" s="28"/>
    </row>
    <row r="40" spans="1:11" ht="30.75" customHeight="1" x14ac:dyDescent="0.25">
      <c r="A40" s="63" t="s">
        <v>57</v>
      </c>
      <c r="B40" s="63"/>
      <c r="C40" s="63"/>
      <c r="D40" s="63"/>
      <c r="E40" s="63"/>
      <c r="F40" s="63"/>
      <c r="G40" s="63"/>
      <c r="H40" s="63"/>
      <c r="I40" s="63"/>
      <c r="J40" s="63"/>
    </row>
    <row r="41" spans="1:11" x14ac:dyDescent="0.25">
      <c r="B41" s="50"/>
      <c r="C41" s="50"/>
    </row>
    <row r="42" spans="1:11" x14ac:dyDescent="0.25">
      <c r="A42" s="31" t="s">
        <v>58</v>
      </c>
      <c r="B42" s="49">
        <f>+A25</f>
        <v>45098866</v>
      </c>
      <c r="C42" s="50"/>
      <c r="D42" s="44"/>
      <c r="E42" s="44"/>
      <c r="F42" s="44"/>
      <c r="H42" s="44"/>
      <c r="I42" s="44"/>
      <c r="J42" s="44"/>
    </row>
    <row r="43" spans="1:11" x14ac:dyDescent="0.25">
      <c r="A43" s="31" t="s">
        <v>59</v>
      </c>
      <c r="B43" s="49">
        <f>+C25</f>
        <v>36275945.109999999</v>
      </c>
      <c r="C43" s="50"/>
      <c r="D43" s="64" t="s">
        <v>114</v>
      </c>
      <c r="E43" s="64"/>
      <c r="F43" s="64"/>
      <c r="H43" s="43"/>
      <c r="I43" s="43" t="s">
        <v>116</v>
      </c>
    </row>
    <row r="44" spans="1:11" x14ac:dyDescent="0.25">
      <c r="A44" s="31" t="s">
        <v>70</v>
      </c>
      <c r="B44" s="49">
        <f>+F25</f>
        <v>3883763.11</v>
      </c>
      <c r="C44" s="50"/>
      <c r="D44" s="65" t="s">
        <v>115</v>
      </c>
      <c r="E44" s="65"/>
      <c r="F44" s="65"/>
      <c r="H44" s="42"/>
      <c r="I44" s="42" t="s">
        <v>117</v>
      </c>
    </row>
    <row r="45" spans="1:11" x14ac:dyDescent="0.25">
      <c r="B45" s="50"/>
      <c r="C45" s="50"/>
    </row>
    <row r="46" spans="1:11" x14ac:dyDescent="0.25">
      <c r="B46" s="50"/>
      <c r="C46" s="50"/>
    </row>
    <row r="47" spans="1:11" x14ac:dyDescent="0.25">
      <c r="B47" s="50"/>
      <c r="C47" s="50"/>
    </row>
  </sheetData>
  <mergeCells count="50">
    <mergeCell ref="A4:J4"/>
    <mergeCell ref="B1:J1"/>
    <mergeCell ref="B2:C2"/>
    <mergeCell ref="D2:H2"/>
    <mergeCell ref="B3:C3"/>
    <mergeCell ref="D3:H3"/>
    <mergeCell ref="C16:J16"/>
    <mergeCell ref="A5:J5"/>
    <mergeCell ref="A6:J6"/>
    <mergeCell ref="A7:J7"/>
    <mergeCell ref="B8:J8"/>
    <mergeCell ref="B9:J9"/>
    <mergeCell ref="B10:J10"/>
    <mergeCell ref="B11:J11"/>
    <mergeCell ref="B12:J12"/>
    <mergeCell ref="A13:J13"/>
    <mergeCell ref="C14:J14"/>
    <mergeCell ref="C15:J15"/>
    <mergeCell ref="A25:B25"/>
    <mergeCell ref="C25:E25"/>
    <mergeCell ref="F25:H25"/>
    <mergeCell ref="I25:J25"/>
    <mergeCell ref="A17:J17"/>
    <mergeCell ref="B18:J18"/>
    <mergeCell ref="B19:J19"/>
    <mergeCell ref="B20:J20"/>
    <mergeCell ref="B21:J21"/>
    <mergeCell ref="A22:J22"/>
    <mergeCell ref="A23:J23"/>
    <mergeCell ref="A24:B24"/>
    <mergeCell ref="C24:E24"/>
    <mergeCell ref="F24:H24"/>
    <mergeCell ref="I24:J24"/>
    <mergeCell ref="A36:J36"/>
    <mergeCell ref="A26:J26"/>
    <mergeCell ref="C27:D27"/>
    <mergeCell ref="E27:F27"/>
    <mergeCell ref="G27:H27"/>
    <mergeCell ref="I27:J27"/>
    <mergeCell ref="A30:J30"/>
    <mergeCell ref="A31:J31"/>
    <mergeCell ref="B32:J32"/>
    <mergeCell ref="B33:J33"/>
    <mergeCell ref="B34:J34"/>
    <mergeCell ref="B35:J35"/>
    <mergeCell ref="A37:J37"/>
    <mergeCell ref="A38:J38"/>
    <mergeCell ref="A40:J40"/>
    <mergeCell ref="D43:F43"/>
    <mergeCell ref="D44:F44"/>
  </mergeCells>
  <dataValidations count="15">
    <dataValidation allowBlank="1" sqref="A8" xr:uid="{00000000-0002-0000-0400-000000000000}"/>
    <dataValidation allowBlank="1" showInputMessage="1" prompt="Nombre del capítulo" sqref="B8:J10" xr:uid="{00000000-0002-0000-0400-000001000000}"/>
    <dataValidation allowBlank="1" showInputMessage="1" showErrorMessage="1" prompt="¿A quién va dirigido el programa?, ¿qué característica tiene esta población que requiere ser beneficiada?" sqref="B20:J20" xr:uid="{00000000-0002-0000-0400-000002000000}"/>
    <dataValidation allowBlank="1" showInputMessage="1" showErrorMessage="1" prompt="Nombre del producto" sqref="B32:J32" xr:uid="{00000000-0002-0000-0400-000003000000}"/>
    <dataValidation allowBlank="1" showInputMessage="1" showErrorMessage="1" prompt="1. Describir lo plasmado en el presupuesto_x000a_2. Describir lo alcanzado en términos financieros y de producción " sqref="B34:J34" xr:uid="{00000000-0002-0000-0400-000004000000}"/>
    <dataValidation allowBlank="1" showInputMessage="1" showErrorMessage="1" prompt="De existir desvío, explicar razones." sqref="B35:J35" xr:uid="{00000000-0002-0000-0400-000005000000}"/>
    <dataValidation allowBlank="1" showInputMessage="1" showErrorMessage="1" prompt="Oportunidades de mejora identificadas" sqref="A38:J39" xr:uid="{00000000-0002-0000-0400-000006000000}"/>
    <dataValidation allowBlank="1" showInputMessage="1" showErrorMessage="1" prompt="Presupuesto del programa" sqref="A25:C25 F25" xr:uid="{00000000-0002-0000-0400-000007000000}"/>
    <dataValidation allowBlank="1" showInputMessage="1" showErrorMessage="1" prompt="¿En qué consiste el programa?" sqref="B33:J33 B19:J19" xr:uid="{00000000-0002-0000-0400-000008000000}"/>
    <dataValidation allowBlank="1" showInputMessage="1" showErrorMessage="1" prompt="Nombre de cada producto" sqref="A28:A29" xr:uid="{00000000-0002-0000-0400-000009000000}"/>
    <dataValidation allowBlank="1" showInputMessage="1" showErrorMessage="1" prompt="Nombre del indicador" sqref="B28:B29" xr:uid="{00000000-0002-0000-0400-00000A000000}"/>
    <dataValidation allowBlank="1" showInputMessage="1" showErrorMessage="1" prompt="Meta anual del indicador" sqref="C28:C29 E28" xr:uid="{00000000-0002-0000-0400-00000B000000}"/>
    <dataValidation allowBlank="1" showInputMessage="1" showErrorMessage="1" prompt="Monto presupuestado para el producto" sqref="D28:D29 F28:F29 E29" xr:uid="{00000000-0002-0000-0400-00000C000000}"/>
    <dataValidation allowBlank="1" showInputMessage="1" showErrorMessage="1" prompt="Meta alcanzada en el trimestre" sqref="G28:G29" xr:uid="{00000000-0002-0000-0400-00000D000000}"/>
    <dataValidation allowBlank="1" showInputMessage="1" showErrorMessage="1" prompt="Monto ejecutado en el trimestre" sqref="H28:H29" xr:uid="{00000000-0002-0000-0400-00000E000000}"/>
  </dataValidations>
  <pageMargins left="0.70866141732283472" right="0.70866141732283472" top="0.74803149606299213" bottom="0.74803149606299213" header="0.31496062992125984" footer="0.31496062992125984"/>
  <pageSetup scale="64"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20579-9065-481C-B949-6A3724475852}">
  <sheetPr>
    <pageSetUpPr fitToPage="1"/>
  </sheetPr>
  <dimension ref="A1:K45"/>
  <sheetViews>
    <sheetView showGridLines="0" zoomScale="93" zoomScaleNormal="93" workbookViewId="0">
      <selection activeCell="K3" sqref="K3"/>
    </sheetView>
  </sheetViews>
  <sheetFormatPr baseColWidth="10" defaultColWidth="11.42578125" defaultRowHeight="15" x14ac:dyDescent="0.25"/>
  <cols>
    <col min="1" max="1" width="23" style="6" customWidth="1"/>
    <col min="2" max="2" width="13.7109375" style="6" bestFit="1" customWidth="1"/>
    <col min="3" max="10" width="12.7109375" style="6" customWidth="1"/>
  </cols>
  <sheetData>
    <row r="1" spans="1:10" ht="21.75" thickBot="1" x14ac:dyDescent="0.3">
      <c r="A1" s="23"/>
      <c r="B1" s="104" t="s">
        <v>135</v>
      </c>
      <c r="C1" s="105"/>
      <c r="D1" s="105"/>
      <c r="E1" s="105"/>
      <c r="F1" s="105"/>
      <c r="G1" s="105"/>
      <c r="H1" s="105"/>
      <c r="I1" s="105"/>
      <c r="J1" s="106"/>
    </row>
    <row r="2" spans="1:10" ht="21.75" thickBot="1" x14ac:dyDescent="0.3">
      <c r="A2" s="24"/>
      <c r="B2" s="107" t="s">
        <v>0</v>
      </c>
      <c r="C2" s="108"/>
      <c r="D2" s="107" t="s">
        <v>1</v>
      </c>
      <c r="E2" s="108"/>
      <c r="F2" s="108"/>
      <c r="G2" s="108"/>
      <c r="H2" s="109"/>
      <c r="I2" s="2" t="s">
        <v>2</v>
      </c>
      <c r="J2" s="3" t="s">
        <v>3</v>
      </c>
    </row>
    <row r="3" spans="1:10" ht="21.75" thickBot="1" x14ac:dyDescent="0.3">
      <c r="A3" s="25"/>
      <c r="B3" s="110" t="s">
        <v>4</v>
      </c>
      <c r="C3" s="111"/>
      <c r="D3" s="110"/>
      <c r="E3" s="111"/>
      <c r="F3" s="111"/>
      <c r="G3" s="111"/>
      <c r="H3" s="112"/>
      <c r="I3" s="29">
        <v>45388</v>
      </c>
      <c r="J3" s="30"/>
    </row>
    <row r="4" spans="1:10" x14ac:dyDescent="0.25">
      <c r="A4" s="100"/>
      <c r="B4" s="101"/>
      <c r="C4" s="101"/>
      <c r="D4" s="102"/>
      <c r="E4" s="102"/>
      <c r="F4" s="102"/>
      <c r="G4" s="102"/>
      <c r="H4" s="102"/>
      <c r="I4" s="101"/>
      <c r="J4" s="103"/>
    </row>
    <row r="5" spans="1:10" ht="3" customHeight="1" x14ac:dyDescent="0.25">
      <c r="A5" s="92"/>
      <c r="B5" s="93"/>
      <c r="C5" s="93"/>
      <c r="D5" s="93"/>
      <c r="E5" s="93"/>
      <c r="F5" s="93"/>
      <c r="G5" s="93"/>
      <c r="H5" s="93"/>
      <c r="I5" s="93"/>
      <c r="J5" s="94"/>
    </row>
    <row r="6" spans="1:10" ht="15.75" x14ac:dyDescent="0.25">
      <c r="A6" s="66" t="s">
        <v>5</v>
      </c>
      <c r="B6" s="67"/>
      <c r="C6" s="67"/>
      <c r="D6" s="67"/>
      <c r="E6" s="67"/>
      <c r="F6" s="67"/>
      <c r="G6" s="67"/>
      <c r="H6" s="67"/>
      <c r="I6" s="67"/>
      <c r="J6" s="68"/>
    </row>
    <row r="7" spans="1:10" ht="15.75" x14ac:dyDescent="0.25">
      <c r="A7" s="69" t="s">
        <v>6</v>
      </c>
      <c r="B7" s="70"/>
      <c r="C7" s="70"/>
      <c r="D7" s="70"/>
      <c r="E7" s="70"/>
      <c r="F7" s="70"/>
      <c r="G7" s="70"/>
      <c r="H7" s="70"/>
      <c r="I7" s="70"/>
      <c r="J7" s="71"/>
    </row>
    <row r="8" spans="1:10" x14ac:dyDescent="0.25">
      <c r="A8" s="4" t="s">
        <v>7</v>
      </c>
      <c r="B8" s="95" t="s">
        <v>8</v>
      </c>
      <c r="C8" s="96"/>
      <c r="D8" s="96"/>
      <c r="E8" s="96"/>
      <c r="F8" s="96"/>
      <c r="G8" s="96"/>
      <c r="H8" s="96"/>
      <c r="I8" s="96"/>
      <c r="J8" s="97"/>
    </row>
    <row r="9" spans="1:10" ht="15" customHeight="1" x14ac:dyDescent="0.25">
      <c r="A9" s="26" t="s">
        <v>9</v>
      </c>
      <c r="B9" s="95" t="s">
        <v>10</v>
      </c>
      <c r="C9" s="96"/>
      <c r="D9" s="96"/>
      <c r="E9" s="96"/>
      <c r="F9" s="96"/>
      <c r="G9" s="96"/>
      <c r="H9" s="96"/>
      <c r="I9" s="96"/>
      <c r="J9" s="97"/>
    </row>
    <row r="10" spans="1:10" x14ac:dyDescent="0.25">
      <c r="A10" s="26" t="s">
        <v>11</v>
      </c>
      <c r="B10" s="95" t="s">
        <v>12</v>
      </c>
      <c r="C10" s="96"/>
      <c r="D10" s="96"/>
      <c r="E10" s="96"/>
      <c r="F10" s="96"/>
      <c r="G10" s="96"/>
      <c r="H10" s="96"/>
      <c r="I10" s="96"/>
      <c r="J10" s="97"/>
    </row>
    <row r="11" spans="1:10" ht="44.25" customHeight="1" x14ac:dyDescent="0.25">
      <c r="A11" s="4" t="s">
        <v>13</v>
      </c>
      <c r="B11" s="75" t="s">
        <v>14</v>
      </c>
      <c r="C11" s="98"/>
      <c r="D11" s="98"/>
      <c r="E11" s="98"/>
      <c r="F11" s="98"/>
      <c r="G11" s="98"/>
      <c r="H11" s="98"/>
      <c r="I11" s="98"/>
      <c r="J11" s="99"/>
    </row>
    <row r="12" spans="1:10" ht="49.5" customHeight="1" x14ac:dyDescent="0.25">
      <c r="A12" s="4" t="s">
        <v>15</v>
      </c>
      <c r="B12" s="75" t="s">
        <v>16</v>
      </c>
      <c r="C12" s="98"/>
      <c r="D12" s="98"/>
      <c r="E12" s="98"/>
      <c r="F12" s="98"/>
      <c r="G12" s="98"/>
      <c r="H12" s="98"/>
      <c r="I12" s="98"/>
      <c r="J12" s="99"/>
    </row>
    <row r="13" spans="1:10" ht="15.75" x14ac:dyDescent="0.25">
      <c r="A13" s="66" t="s">
        <v>17</v>
      </c>
      <c r="B13" s="67"/>
      <c r="C13" s="67"/>
      <c r="D13" s="67"/>
      <c r="E13" s="67"/>
      <c r="F13" s="67"/>
      <c r="G13" s="67"/>
      <c r="H13" s="67"/>
      <c r="I13" s="67"/>
      <c r="J13" s="68"/>
    </row>
    <row r="14" spans="1:10" ht="27.75" customHeight="1" x14ac:dyDescent="0.25">
      <c r="A14" s="4" t="s">
        <v>18</v>
      </c>
      <c r="B14" s="27">
        <v>3</v>
      </c>
      <c r="C14" s="91" t="str">
        <f>IFERROR(VLOOKUP(B14,'[1]Validacion datos'!A2:B5,2,FALSE),"")</f>
        <v>DESARROLLO PRODUCTIVO</v>
      </c>
      <c r="D14" s="91"/>
      <c r="E14" s="91"/>
      <c r="F14" s="91"/>
      <c r="G14" s="91"/>
      <c r="H14" s="91"/>
      <c r="I14" s="91"/>
      <c r="J14" s="91"/>
    </row>
    <row r="15" spans="1:10" ht="26.25" customHeight="1" x14ac:dyDescent="0.25">
      <c r="A15" s="4" t="s">
        <v>19</v>
      </c>
      <c r="B15" s="7">
        <v>3.5</v>
      </c>
      <c r="C15" s="91" t="str">
        <f>IFERROR(VLOOKUP(B15,'[1]Validacion datos'!A8:B26,2,FALSE),"")</f>
        <v>Estructura productiva sectorial y territorialmente adecuada, integrada competitivamente a la economía global y que aprovecha las oportunidades del mercado local.</v>
      </c>
      <c r="D15" s="91"/>
      <c r="E15" s="91"/>
      <c r="F15" s="91"/>
      <c r="G15" s="91"/>
      <c r="H15" s="91"/>
      <c r="I15" s="91"/>
      <c r="J15" s="91"/>
    </row>
    <row r="16" spans="1:10" x14ac:dyDescent="0.25">
      <c r="A16" s="4" t="s">
        <v>20</v>
      </c>
      <c r="B16" s="8" t="s">
        <v>21</v>
      </c>
      <c r="C16" s="91" t="str">
        <f>IFERROR(VLOOKUP(B16,'[1]Validacion datos'!D8:E64,2,FALSE),"")</f>
        <v>Consolidar un entorno adecuado que incentive la inversión para el desarrollo sostenible del sector minero</v>
      </c>
      <c r="D16" s="91"/>
      <c r="E16" s="91"/>
      <c r="F16" s="91"/>
      <c r="G16" s="91"/>
      <c r="H16" s="91"/>
      <c r="I16" s="91"/>
      <c r="J16" s="91"/>
    </row>
    <row r="17" spans="1:11" ht="15.75" x14ac:dyDescent="0.25">
      <c r="A17" s="66" t="s">
        <v>22</v>
      </c>
      <c r="B17" s="67"/>
      <c r="C17" s="67"/>
      <c r="D17" s="67"/>
      <c r="E17" s="67"/>
      <c r="F17" s="67"/>
      <c r="G17" s="67"/>
      <c r="H17" s="67"/>
      <c r="I17" s="67"/>
      <c r="J17" s="68"/>
    </row>
    <row r="18" spans="1:11" ht="29.25" customHeight="1" x14ac:dyDescent="0.25">
      <c r="A18" s="4" t="s">
        <v>23</v>
      </c>
      <c r="B18" s="75" t="s">
        <v>87</v>
      </c>
      <c r="C18" s="75"/>
      <c r="D18" s="75"/>
      <c r="E18" s="75"/>
      <c r="F18" s="75"/>
      <c r="G18" s="75"/>
      <c r="H18" s="75"/>
      <c r="I18" s="75"/>
      <c r="J18" s="76"/>
    </row>
    <row r="19" spans="1:11" ht="45.75" customHeight="1" x14ac:dyDescent="0.25">
      <c r="A19" s="9" t="s">
        <v>25</v>
      </c>
      <c r="B19" s="115" t="s">
        <v>95</v>
      </c>
      <c r="C19" s="115"/>
      <c r="D19" s="115"/>
      <c r="E19" s="115"/>
      <c r="F19" s="115"/>
      <c r="G19" s="115"/>
      <c r="H19" s="115"/>
      <c r="I19" s="115"/>
      <c r="J19" s="116"/>
      <c r="K19" s="39"/>
    </row>
    <row r="20" spans="1:11" ht="34.5" customHeight="1" x14ac:dyDescent="0.25">
      <c r="A20" s="9" t="s">
        <v>26</v>
      </c>
      <c r="B20" s="75" t="s">
        <v>89</v>
      </c>
      <c r="C20" s="75"/>
      <c r="D20" s="75"/>
      <c r="E20" s="75"/>
      <c r="F20" s="75"/>
      <c r="G20" s="75"/>
      <c r="H20" s="75"/>
      <c r="I20" s="75"/>
      <c r="J20" s="76"/>
    </row>
    <row r="21" spans="1:11" ht="60" customHeight="1" x14ac:dyDescent="0.25">
      <c r="A21" s="9" t="s">
        <v>28</v>
      </c>
      <c r="B21" s="115" t="s">
        <v>96</v>
      </c>
      <c r="C21" s="115"/>
      <c r="D21" s="115"/>
      <c r="E21" s="115"/>
      <c r="F21" s="115"/>
      <c r="G21" s="115"/>
      <c r="H21" s="115"/>
      <c r="I21" s="115"/>
      <c r="J21" s="116"/>
      <c r="K21" s="55"/>
    </row>
    <row r="22" spans="1:11" ht="15.75" x14ac:dyDescent="0.25">
      <c r="A22" s="66" t="s">
        <v>29</v>
      </c>
      <c r="B22" s="67"/>
      <c r="C22" s="67"/>
      <c r="D22" s="67"/>
      <c r="E22" s="67"/>
      <c r="F22" s="67"/>
      <c r="G22" s="67"/>
      <c r="H22" s="67"/>
      <c r="I22" s="67"/>
      <c r="J22" s="68"/>
    </row>
    <row r="23" spans="1:11" ht="15.75" x14ac:dyDescent="0.25">
      <c r="A23" s="69" t="s">
        <v>30</v>
      </c>
      <c r="B23" s="70"/>
      <c r="C23" s="70"/>
      <c r="D23" s="70"/>
      <c r="E23" s="70"/>
      <c r="F23" s="70"/>
      <c r="G23" s="70"/>
      <c r="H23" s="70"/>
      <c r="I23" s="70"/>
      <c r="J23" s="71"/>
    </row>
    <row r="24" spans="1:11" ht="15" customHeight="1" x14ac:dyDescent="0.25">
      <c r="A24" s="86" t="s">
        <v>31</v>
      </c>
      <c r="B24" s="87"/>
      <c r="C24" s="88" t="s">
        <v>32</v>
      </c>
      <c r="D24" s="89"/>
      <c r="E24" s="89"/>
      <c r="F24" s="89" t="s">
        <v>33</v>
      </c>
      <c r="G24" s="89"/>
      <c r="H24" s="87"/>
      <c r="I24" s="88" t="s">
        <v>34</v>
      </c>
      <c r="J24" s="90"/>
    </row>
    <row r="25" spans="1:11" x14ac:dyDescent="0.25">
      <c r="A25" s="79">
        <v>18856487</v>
      </c>
      <c r="B25" s="80"/>
      <c r="C25" s="81">
        <v>31771992</v>
      </c>
      <c r="D25" s="82"/>
      <c r="E25" s="83"/>
      <c r="F25" s="81">
        <v>535130</v>
      </c>
      <c r="G25" s="82"/>
      <c r="H25" s="83"/>
      <c r="I25" s="113">
        <f>+F25/C25</f>
        <v>1.6842821816145492E-2</v>
      </c>
      <c r="J25" s="114"/>
    </row>
    <row r="26" spans="1:11" ht="15.75" x14ac:dyDescent="0.25">
      <c r="A26" s="69" t="s">
        <v>35</v>
      </c>
      <c r="B26" s="70"/>
      <c r="C26" s="70"/>
      <c r="D26" s="70"/>
      <c r="E26" s="70"/>
      <c r="F26" s="70"/>
      <c r="G26" s="70"/>
      <c r="H26" s="70"/>
      <c r="I26" s="70"/>
      <c r="J26" s="71"/>
    </row>
    <row r="27" spans="1:11" ht="15" customHeight="1" x14ac:dyDescent="0.25">
      <c r="A27" s="5"/>
      <c r="B27"/>
      <c r="C27" s="72" t="s">
        <v>36</v>
      </c>
      <c r="D27" s="73"/>
      <c r="E27" s="72" t="s">
        <v>101</v>
      </c>
      <c r="F27" s="73"/>
      <c r="G27" s="72" t="s">
        <v>102</v>
      </c>
      <c r="H27" s="72"/>
      <c r="I27" s="72" t="s">
        <v>37</v>
      </c>
      <c r="J27" s="74"/>
    </row>
    <row r="28" spans="1:11" ht="38.25" x14ac:dyDescent="0.25">
      <c r="A28" s="10" t="s">
        <v>38</v>
      </c>
      <c r="B28" s="11" t="s">
        <v>39</v>
      </c>
      <c r="C28" s="11" t="s">
        <v>40</v>
      </c>
      <c r="D28" s="11" t="s">
        <v>41</v>
      </c>
      <c r="E28" s="11" t="s">
        <v>42</v>
      </c>
      <c r="F28" s="11" t="s">
        <v>43</v>
      </c>
      <c r="G28" s="11" t="s">
        <v>44</v>
      </c>
      <c r="H28" s="11" t="s">
        <v>45</v>
      </c>
      <c r="I28" s="11" t="s">
        <v>46</v>
      </c>
      <c r="J28" s="12" t="s">
        <v>47</v>
      </c>
    </row>
    <row r="29" spans="1:11" ht="81" customHeight="1" x14ac:dyDescent="0.25">
      <c r="A29" s="51" t="s">
        <v>97</v>
      </c>
      <c r="B29" s="52" t="s">
        <v>98</v>
      </c>
      <c r="C29" s="53">
        <v>40</v>
      </c>
      <c r="D29" s="35">
        <v>31771992.5</v>
      </c>
      <c r="E29" s="53">
        <v>40</v>
      </c>
      <c r="F29" s="35">
        <v>31771992.5</v>
      </c>
      <c r="G29" s="14">
        <v>47</v>
      </c>
      <c r="H29" s="35">
        <v>2958495.27</v>
      </c>
      <c r="I29" s="15">
        <f>+Tabla159[[#This Row],[Física 
(E)]]/Tabla159[[#This Row],[Física
(C)]]</f>
        <v>1.175</v>
      </c>
      <c r="J29" s="16">
        <f>+Tabla159[[#This Row],[Financiera 
 (F)]]/Tabla159[[#This Row],[Financiera
(D)]]</f>
        <v>9.311645374459912E-2</v>
      </c>
    </row>
    <row r="30" spans="1:11" ht="15.75" x14ac:dyDescent="0.25">
      <c r="A30" s="66" t="s">
        <v>49</v>
      </c>
      <c r="B30" s="67"/>
      <c r="C30" s="67"/>
      <c r="D30" s="67"/>
      <c r="E30" s="67"/>
      <c r="F30" s="67"/>
      <c r="G30" s="67"/>
      <c r="H30" s="67"/>
      <c r="I30" s="67"/>
      <c r="J30" s="68"/>
    </row>
    <row r="31" spans="1:11" ht="15.75" x14ac:dyDescent="0.25">
      <c r="A31" s="69" t="s">
        <v>50</v>
      </c>
      <c r="B31" s="70"/>
      <c r="C31" s="70"/>
      <c r="D31" s="70"/>
      <c r="E31" s="70"/>
      <c r="F31" s="70"/>
      <c r="G31" s="70"/>
      <c r="H31" s="70"/>
      <c r="I31" s="70"/>
      <c r="J31" s="71"/>
    </row>
    <row r="32" spans="1:11" x14ac:dyDescent="0.25">
      <c r="A32" s="22" t="s">
        <v>51</v>
      </c>
      <c r="B32" s="75" t="s">
        <v>97</v>
      </c>
      <c r="C32" s="75"/>
      <c r="D32" s="75"/>
      <c r="E32" s="75"/>
      <c r="F32" s="75"/>
      <c r="G32" s="75"/>
      <c r="H32" s="75"/>
      <c r="I32" s="75"/>
      <c r="J32" s="76"/>
    </row>
    <row r="33" spans="1:11" ht="46.5" customHeight="1" x14ac:dyDescent="0.25">
      <c r="A33" s="22" t="s">
        <v>52</v>
      </c>
      <c r="B33" s="115" t="s">
        <v>99</v>
      </c>
      <c r="C33" s="115"/>
      <c r="D33" s="115"/>
      <c r="E33" s="115"/>
      <c r="F33" s="115"/>
      <c r="G33" s="115"/>
      <c r="H33" s="115"/>
      <c r="I33" s="115"/>
      <c r="J33" s="116"/>
      <c r="K33" s="55"/>
    </row>
    <row r="34" spans="1:11" ht="42.75" customHeight="1" x14ac:dyDescent="0.25">
      <c r="A34" s="22" t="s">
        <v>53</v>
      </c>
      <c r="B34" s="115" t="s">
        <v>103</v>
      </c>
      <c r="C34" s="115"/>
      <c r="D34" s="115"/>
      <c r="E34" s="115"/>
      <c r="F34" s="115"/>
      <c r="G34" s="115"/>
      <c r="H34" s="115"/>
      <c r="I34" s="115"/>
      <c r="J34" s="116"/>
      <c r="K34" s="56"/>
    </row>
    <row r="35" spans="1:11" ht="60" customHeight="1" x14ac:dyDescent="0.25">
      <c r="A35" s="22" t="s">
        <v>54</v>
      </c>
      <c r="B35" s="117" t="s">
        <v>119</v>
      </c>
      <c r="C35" s="117"/>
      <c r="D35" s="117"/>
      <c r="E35" s="117"/>
      <c r="F35" s="117"/>
      <c r="G35" s="117"/>
      <c r="H35" s="117"/>
      <c r="I35" s="117"/>
      <c r="J35" s="118"/>
    </row>
    <row r="36" spans="1:11" ht="15.75" x14ac:dyDescent="0.25">
      <c r="A36" s="66" t="s">
        <v>55</v>
      </c>
      <c r="B36" s="67"/>
      <c r="C36" s="67"/>
      <c r="D36" s="67"/>
      <c r="E36" s="67"/>
      <c r="F36" s="67"/>
      <c r="G36" s="67"/>
      <c r="H36" s="67"/>
      <c r="I36" s="67"/>
      <c r="J36" s="68"/>
    </row>
    <row r="37" spans="1:11" ht="15.75" x14ac:dyDescent="0.25">
      <c r="A37" s="57" t="s">
        <v>56</v>
      </c>
      <c r="B37" s="58"/>
      <c r="C37" s="58"/>
      <c r="D37" s="58"/>
      <c r="E37" s="58"/>
      <c r="F37" s="58"/>
      <c r="G37" s="58"/>
      <c r="H37" s="58"/>
      <c r="I37" s="58"/>
      <c r="J37" s="59"/>
    </row>
    <row r="38" spans="1:11" ht="27.75" customHeight="1" x14ac:dyDescent="0.25">
      <c r="A38" s="60"/>
      <c r="B38" s="61"/>
      <c r="C38" s="61"/>
      <c r="D38" s="61"/>
      <c r="E38" s="61"/>
      <c r="F38" s="61"/>
      <c r="G38" s="61"/>
      <c r="H38" s="61"/>
      <c r="I38" s="61"/>
      <c r="J38" s="62"/>
    </row>
    <row r="39" spans="1:11" ht="27.75" customHeight="1" x14ac:dyDescent="0.25">
      <c r="A39" s="28"/>
      <c r="B39" s="28"/>
      <c r="C39" s="28"/>
      <c r="D39" s="28"/>
      <c r="E39" s="28"/>
      <c r="F39" s="28"/>
      <c r="G39" s="28"/>
      <c r="H39" s="28"/>
      <c r="I39" s="28"/>
      <c r="J39" s="28"/>
    </row>
    <row r="40" spans="1:11" ht="30.75" customHeight="1" x14ac:dyDescent="0.25">
      <c r="A40" s="63" t="s">
        <v>57</v>
      </c>
      <c r="B40" s="63"/>
      <c r="C40" s="63"/>
      <c r="D40" s="63"/>
      <c r="E40" s="63"/>
      <c r="F40" s="63"/>
      <c r="G40" s="63"/>
      <c r="H40" s="63"/>
      <c r="I40" s="63"/>
      <c r="J40" s="63"/>
    </row>
    <row r="42" spans="1:11" x14ac:dyDescent="0.25">
      <c r="A42" s="31" t="s">
        <v>58</v>
      </c>
      <c r="B42" s="49">
        <f>+A25</f>
        <v>18856487</v>
      </c>
      <c r="D42" s="44"/>
      <c r="E42" s="44"/>
      <c r="F42" s="44"/>
      <c r="H42" s="44"/>
      <c r="I42" s="44"/>
      <c r="J42" s="44"/>
    </row>
    <row r="43" spans="1:11" x14ac:dyDescent="0.25">
      <c r="A43" s="31" t="s">
        <v>59</v>
      </c>
      <c r="B43" s="49">
        <f>+C25</f>
        <v>31771992</v>
      </c>
      <c r="D43" s="64" t="s">
        <v>114</v>
      </c>
      <c r="E43" s="64"/>
      <c r="F43" s="64"/>
      <c r="H43" s="43"/>
      <c r="I43" s="43" t="s">
        <v>116</v>
      </c>
    </row>
    <row r="44" spans="1:11" x14ac:dyDescent="0.25">
      <c r="A44" s="31" t="s">
        <v>70</v>
      </c>
      <c r="B44" s="49">
        <f>+F25</f>
        <v>535130</v>
      </c>
      <c r="D44" s="65" t="s">
        <v>115</v>
      </c>
      <c r="E44" s="65"/>
      <c r="F44" s="65"/>
      <c r="H44" s="42"/>
      <c r="I44" s="42" t="s">
        <v>117</v>
      </c>
    </row>
    <row r="45" spans="1:11" x14ac:dyDescent="0.25">
      <c r="B45" s="50"/>
    </row>
  </sheetData>
  <mergeCells count="50">
    <mergeCell ref="B11:J11"/>
    <mergeCell ref="B12:J12"/>
    <mergeCell ref="A13:J13"/>
    <mergeCell ref="B10:J10"/>
    <mergeCell ref="B1:J1"/>
    <mergeCell ref="B2:C2"/>
    <mergeCell ref="D2:H2"/>
    <mergeCell ref="B3:C3"/>
    <mergeCell ref="D3:H3"/>
    <mergeCell ref="A4:J4"/>
    <mergeCell ref="A5:J5"/>
    <mergeCell ref="A6:J6"/>
    <mergeCell ref="A7:J7"/>
    <mergeCell ref="B8:J8"/>
    <mergeCell ref="B9:J9"/>
    <mergeCell ref="C14:J14"/>
    <mergeCell ref="C15:J15"/>
    <mergeCell ref="A22:J22"/>
    <mergeCell ref="A23:J23"/>
    <mergeCell ref="A24:B24"/>
    <mergeCell ref="C24:E24"/>
    <mergeCell ref="F24:H24"/>
    <mergeCell ref="I24:J24"/>
    <mergeCell ref="A17:J17"/>
    <mergeCell ref="B18:J18"/>
    <mergeCell ref="B19:J19"/>
    <mergeCell ref="B20:J20"/>
    <mergeCell ref="B21:J21"/>
    <mergeCell ref="C16:J16"/>
    <mergeCell ref="A30:J30"/>
    <mergeCell ref="A25:B25"/>
    <mergeCell ref="C25:E25"/>
    <mergeCell ref="F25:H25"/>
    <mergeCell ref="I25:J25"/>
    <mergeCell ref="A26:J26"/>
    <mergeCell ref="C27:D27"/>
    <mergeCell ref="E27:F27"/>
    <mergeCell ref="G27:H27"/>
    <mergeCell ref="I27:J27"/>
    <mergeCell ref="D44:F44"/>
    <mergeCell ref="A31:J31"/>
    <mergeCell ref="B32:J32"/>
    <mergeCell ref="B33:J33"/>
    <mergeCell ref="B34:J34"/>
    <mergeCell ref="B35:J35"/>
    <mergeCell ref="A36:J36"/>
    <mergeCell ref="A37:J37"/>
    <mergeCell ref="A38:J38"/>
    <mergeCell ref="A40:J40"/>
    <mergeCell ref="D43:F43"/>
  </mergeCells>
  <dataValidations count="15">
    <dataValidation allowBlank="1" showInputMessage="1" showErrorMessage="1" prompt="Monto ejecutado en el trimestre" sqref="H28:H29" xr:uid="{1C6256AD-1FB4-4F80-B743-BB67C277804E}"/>
    <dataValidation allowBlank="1" showInputMessage="1" showErrorMessage="1" prompt="Meta alcanzada en el trimestre" sqref="G28:G29" xr:uid="{A571CD4F-954F-492A-B10E-AB7C09314771}"/>
    <dataValidation allowBlank="1" showInputMessage="1" showErrorMessage="1" prompt="Monto presupuestado para el producto" sqref="D28:D29 F28:F29 E29" xr:uid="{70A1CF5E-D977-4231-A52C-A53D0F92EC07}"/>
    <dataValidation allowBlank="1" showInputMessage="1" showErrorMessage="1" prompt="Meta anual del indicador" sqref="C28:C29 E28" xr:uid="{E0E57DBF-F072-4DEE-9614-2CFC1626D50B}"/>
    <dataValidation allowBlank="1" showInputMessage="1" showErrorMessage="1" prompt="Nombre del indicador" sqref="B28:B29" xr:uid="{C7D9FDBE-9FDB-45B2-AC10-18FB9A14158E}"/>
    <dataValidation allowBlank="1" showInputMessage="1" showErrorMessage="1" prompt="Nombre de cada producto" sqref="A28:A29" xr:uid="{68C8B04C-3AA7-4CD2-80AA-03B9250755C2}"/>
    <dataValidation allowBlank="1" showInputMessage="1" showErrorMessage="1" prompt="¿En qué consiste el programa?" sqref="B19 B33:K33" xr:uid="{74103365-2094-46B8-86E3-ABEC725DDEA5}"/>
    <dataValidation allowBlank="1" showInputMessage="1" showErrorMessage="1" prompt="Presupuesto del programa" sqref="A25:C25 F25" xr:uid="{340F1EB5-2A86-4FE5-BAA9-FC699120C145}"/>
    <dataValidation allowBlank="1" showInputMessage="1" showErrorMessage="1" prompt="Oportunidades de mejora identificadas" sqref="A38:J39" xr:uid="{C168C9D9-A8E9-4914-93C7-23DC24891AE7}"/>
    <dataValidation allowBlank="1" showInputMessage="1" showErrorMessage="1" prompt="De existir desvío, explicar razones." sqref="B35:J35" xr:uid="{9A888EED-FD95-44F0-B26C-D57575722EB2}"/>
    <dataValidation allowBlank="1" showInputMessage="1" showErrorMessage="1" prompt="Nombre del producto" sqref="B32:J32" xr:uid="{5A739C06-FA61-41EC-BE3D-0FFB550ABB6B}"/>
    <dataValidation allowBlank="1" showInputMessage="1" showErrorMessage="1" prompt="¿A quién va dirigido el programa?, ¿qué característica tiene esta población que requiere ser beneficiada?" sqref="B20:J20" xr:uid="{FCA123DD-107E-4D13-B845-AFE87D64F802}"/>
    <dataValidation allowBlank="1" showInputMessage="1" prompt="Nombre del capítulo" sqref="B8:J10" xr:uid="{19515046-0D80-4D34-AD74-EE4F0F48E5C7}"/>
    <dataValidation allowBlank="1" sqref="A8" xr:uid="{41CEAD96-6072-40A6-9FFC-432607E150C3}"/>
    <dataValidation allowBlank="1" showInputMessage="1" showErrorMessage="1" prompt="1. Describir lo plasmado en el presupuesto_x000a_2. Describir lo alcanzado en términos financieros y de producción " sqref="B34:K34" xr:uid="{EA6496CC-0856-4B5E-865B-14E8F22566CD}"/>
  </dataValidations>
  <printOptions horizontalCentered="1" verticalCentered="1"/>
  <pageMargins left="0.70866141732283472" right="0.70866141732283472" top="0.74803149606299213" bottom="0.74803149606299213" header="0.31496062992125984" footer="0.31496062992125984"/>
  <pageSetup scale="63" fitToWidth="0"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5"/>
  <sheetViews>
    <sheetView showGridLines="0" zoomScaleNormal="100" workbookViewId="0">
      <selection activeCell="B1" sqref="B1:J1"/>
    </sheetView>
  </sheetViews>
  <sheetFormatPr baseColWidth="10" defaultColWidth="11.42578125" defaultRowHeight="15" x14ac:dyDescent="0.25"/>
  <cols>
    <col min="1" max="1" width="23" style="6" customWidth="1"/>
    <col min="2" max="2" width="13.7109375" style="6" bestFit="1" customWidth="1"/>
    <col min="3" max="9" width="12.7109375" style="6" customWidth="1"/>
    <col min="10" max="10" width="17.85546875" style="6" customWidth="1"/>
    <col min="11" max="11" width="11.42578125" style="6"/>
  </cols>
  <sheetData>
    <row r="1" spans="1:11" ht="21.75" thickBot="1" x14ac:dyDescent="0.3">
      <c r="A1" s="23"/>
      <c r="B1" s="104" t="s">
        <v>135</v>
      </c>
      <c r="C1" s="105"/>
      <c r="D1" s="105"/>
      <c r="E1" s="105"/>
      <c r="F1" s="105"/>
      <c r="G1" s="105"/>
      <c r="H1" s="105"/>
      <c r="I1" s="105"/>
      <c r="J1" s="106"/>
      <c r="K1" s="1"/>
    </row>
    <row r="2" spans="1:11" ht="21.75" thickBot="1" x14ac:dyDescent="0.3">
      <c r="A2" s="24"/>
      <c r="B2" s="107" t="s">
        <v>0</v>
      </c>
      <c r="C2" s="108"/>
      <c r="D2" s="107" t="s">
        <v>1</v>
      </c>
      <c r="E2" s="108"/>
      <c r="F2" s="108"/>
      <c r="G2" s="108"/>
      <c r="H2" s="109"/>
      <c r="I2" s="2" t="s">
        <v>2</v>
      </c>
      <c r="J2" s="3" t="s">
        <v>3</v>
      </c>
      <c r="K2" s="1"/>
    </row>
    <row r="3" spans="1:11" ht="21.75" thickBot="1" x14ac:dyDescent="0.3">
      <c r="A3" s="25"/>
      <c r="B3" s="110" t="s">
        <v>4</v>
      </c>
      <c r="C3" s="111"/>
      <c r="D3" s="110"/>
      <c r="E3" s="111"/>
      <c r="F3" s="111"/>
      <c r="G3" s="111"/>
      <c r="H3" s="112"/>
      <c r="I3" s="29">
        <v>45388</v>
      </c>
      <c r="J3" s="30"/>
      <c r="K3" s="1"/>
    </row>
    <row r="4" spans="1:11" x14ac:dyDescent="0.25">
      <c r="A4" s="100"/>
      <c r="B4" s="101"/>
      <c r="C4" s="101"/>
      <c r="D4" s="102"/>
      <c r="E4" s="102"/>
      <c r="F4" s="102"/>
      <c r="G4" s="102"/>
      <c r="H4" s="102"/>
      <c r="I4" s="101"/>
      <c r="J4" s="103"/>
      <c r="K4" s="1"/>
    </row>
    <row r="5" spans="1:11" ht="3" customHeight="1" x14ac:dyDescent="0.25">
      <c r="A5" s="92"/>
      <c r="B5" s="93"/>
      <c r="C5" s="93"/>
      <c r="D5" s="93"/>
      <c r="E5" s="93"/>
      <c r="F5" s="93"/>
      <c r="G5" s="93"/>
      <c r="H5" s="93"/>
      <c r="I5" s="93"/>
      <c r="J5" s="94"/>
      <c r="K5" s="1"/>
    </row>
    <row r="6" spans="1:11" ht="15.75" x14ac:dyDescent="0.25">
      <c r="A6" s="66" t="s">
        <v>106</v>
      </c>
      <c r="B6" s="67"/>
      <c r="C6" s="67"/>
      <c r="D6" s="67"/>
      <c r="E6" s="67"/>
      <c r="F6" s="67"/>
      <c r="G6" s="67"/>
      <c r="H6" s="67"/>
      <c r="I6" s="67"/>
      <c r="J6" s="68"/>
      <c r="K6" s="1"/>
    </row>
    <row r="7" spans="1:11" ht="15.75" x14ac:dyDescent="0.25">
      <c r="A7" s="69" t="s">
        <v>6</v>
      </c>
      <c r="B7" s="70"/>
      <c r="C7" s="70"/>
      <c r="D7" s="70"/>
      <c r="E7" s="70"/>
      <c r="F7" s="70"/>
      <c r="G7" s="70"/>
      <c r="H7" s="70"/>
      <c r="I7" s="70"/>
      <c r="J7" s="71"/>
      <c r="K7" s="1"/>
    </row>
    <row r="8" spans="1:11" x14ac:dyDescent="0.25">
      <c r="A8" s="4" t="s">
        <v>7</v>
      </c>
      <c r="B8" s="95" t="s">
        <v>8</v>
      </c>
      <c r="C8" s="96"/>
      <c r="D8" s="96"/>
      <c r="E8" s="96"/>
      <c r="F8" s="96"/>
      <c r="G8" s="96"/>
      <c r="H8" s="96"/>
      <c r="I8" s="96"/>
      <c r="J8" s="97"/>
      <c r="K8" s="1"/>
    </row>
    <row r="9" spans="1:11" ht="15" customHeight="1" x14ac:dyDescent="0.25">
      <c r="A9" s="26" t="s">
        <v>9</v>
      </c>
      <c r="B9" s="95" t="s">
        <v>10</v>
      </c>
      <c r="C9" s="96"/>
      <c r="D9" s="96"/>
      <c r="E9" s="96"/>
      <c r="F9" s="96"/>
      <c r="G9" s="96"/>
      <c r="H9" s="96"/>
      <c r="I9" s="96"/>
      <c r="J9" s="97"/>
      <c r="K9" s="1"/>
    </row>
    <row r="10" spans="1:11" x14ac:dyDescent="0.25">
      <c r="A10" s="26" t="s">
        <v>11</v>
      </c>
      <c r="B10" s="95" t="s">
        <v>12</v>
      </c>
      <c r="C10" s="96"/>
      <c r="D10" s="96"/>
      <c r="E10" s="96"/>
      <c r="F10" s="96"/>
      <c r="G10" s="96"/>
      <c r="H10" s="96"/>
      <c r="I10" s="96"/>
      <c r="J10" s="97"/>
      <c r="K10" s="1"/>
    </row>
    <row r="11" spans="1:11" ht="44.25" customHeight="1" x14ac:dyDescent="0.25">
      <c r="A11" s="4" t="s">
        <v>13</v>
      </c>
      <c r="B11" s="121" t="s">
        <v>107</v>
      </c>
      <c r="C11" s="122"/>
      <c r="D11" s="122"/>
      <c r="E11" s="122"/>
      <c r="F11" s="122"/>
      <c r="G11" s="122"/>
      <c r="H11" s="122"/>
      <c r="I11" s="122"/>
      <c r="J11" s="123"/>
    </row>
    <row r="12" spans="1:11" ht="49.5" customHeight="1" x14ac:dyDescent="0.25">
      <c r="A12" s="4" t="s">
        <v>15</v>
      </c>
      <c r="B12" s="75" t="s">
        <v>108</v>
      </c>
      <c r="C12" s="98"/>
      <c r="D12" s="98"/>
      <c r="E12" s="98"/>
      <c r="F12" s="98"/>
      <c r="G12" s="98"/>
      <c r="H12" s="98"/>
      <c r="I12" s="98"/>
      <c r="J12" s="99"/>
    </row>
    <row r="13" spans="1:11" ht="15.75" x14ac:dyDescent="0.25">
      <c r="A13" s="66" t="s">
        <v>17</v>
      </c>
      <c r="B13" s="67"/>
      <c r="C13" s="67"/>
      <c r="D13" s="67"/>
      <c r="E13" s="67"/>
      <c r="F13" s="67"/>
      <c r="G13" s="67"/>
      <c r="H13" s="67"/>
      <c r="I13" s="67"/>
      <c r="J13" s="68"/>
    </row>
    <row r="14" spans="1:11" ht="27.75" customHeight="1" x14ac:dyDescent="0.25">
      <c r="A14" s="4" t="s">
        <v>18</v>
      </c>
      <c r="B14" s="27">
        <v>3</v>
      </c>
      <c r="C14" s="91" t="str">
        <f>IFERROR(VLOOKUP(B14,'[1]Validacion datos'!A2:B5,2,FALSE),"")</f>
        <v>DESARROLLO PRODUCTIVO</v>
      </c>
      <c r="D14" s="91"/>
      <c r="E14" s="91"/>
      <c r="F14" s="91"/>
      <c r="G14" s="91"/>
      <c r="H14" s="91"/>
      <c r="I14" s="91"/>
      <c r="J14" s="91"/>
    </row>
    <row r="15" spans="1:11" ht="26.25" customHeight="1" x14ac:dyDescent="0.25">
      <c r="A15" s="4" t="s">
        <v>19</v>
      </c>
      <c r="B15" s="7">
        <v>3.5</v>
      </c>
      <c r="C15" s="91" t="str">
        <f>IFERROR(VLOOKUP(B15,'[1]Validacion datos'!A8:B26,2,FALSE),"")</f>
        <v>Estructura productiva sectorial y territorialmente adecuada, integrada competitivamente a la economía global y que aprovecha las oportunidades del mercado local.</v>
      </c>
      <c r="D15" s="91"/>
      <c r="E15" s="91"/>
      <c r="F15" s="91"/>
      <c r="G15" s="91"/>
      <c r="H15" s="91"/>
      <c r="I15" s="91"/>
      <c r="J15" s="91"/>
    </row>
    <row r="16" spans="1:11" ht="24.6" customHeight="1" x14ac:dyDescent="0.25">
      <c r="A16" s="4" t="s">
        <v>20</v>
      </c>
      <c r="B16" s="7" t="s">
        <v>21</v>
      </c>
      <c r="C16" s="91" t="str">
        <f>IFERROR(VLOOKUP(B16,'[1]Validacion datos'!D8:E64,2,FALSE),"")</f>
        <v>Consolidar un entorno adecuado que incentive la inversión para el desarrollo sostenible del sector minero</v>
      </c>
      <c r="D16" s="91"/>
      <c r="E16" s="91"/>
      <c r="F16" s="91"/>
      <c r="G16" s="91"/>
      <c r="H16" s="91"/>
      <c r="I16" s="91"/>
      <c r="J16" s="91"/>
    </row>
    <row r="17" spans="1:11" ht="15.75" x14ac:dyDescent="0.25">
      <c r="A17" s="66" t="s">
        <v>22</v>
      </c>
      <c r="B17" s="67"/>
      <c r="C17" s="67"/>
      <c r="D17" s="67"/>
      <c r="E17" s="67"/>
      <c r="F17" s="67"/>
      <c r="G17" s="67"/>
      <c r="H17" s="67"/>
      <c r="I17" s="67"/>
      <c r="J17" s="68"/>
    </row>
    <row r="18" spans="1:11" ht="29.25" customHeight="1" x14ac:dyDescent="0.25">
      <c r="A18" s="4" t="s">
        <v>23</v>
      </c>
      <c r="B18" s="119" t="s">
        <v>24</v>
      </c>
      <c r="C18" s="119"/>
      <c r="D18" s="119"/>
      <c r="E18" s="119"/>
      <c r="F18" s="119"/>
      <c r="G18" s="119"/>
      <c r="H18" s="119"/>
      <c r="I18" s="119"/>
      <c r="J18" s="120"/>
    </row>
    <row r="19" spans="1:11" ht="33" customHeight="1" x14ac:dyDescent="0.25">
      <c r="A19" s="9" t="s">
        <v>25</v>
      </c>
      <c r="B19" s="75" t="s">
        <v>109</v>
      </c>
      <c r="C19" s="75"/>
      <c r="D19" s="75"/>
      <c r="E19" s="75"/>
      <c r="F19" s="75"/>
      <c r="G19" s="75"/>
      <c r="H19" s="75"/>
      <c r="I19" s="75"/>
      <c r="J19" s="76"/>
    </row>
    <row r="20" spans="1:11" ht="34.5" customHeight="1" x14ac:dyDescent="0.25">
      <c r="A20" s="9" t="s">
        <v>26</v>
      </c>
      <c r="B20" s="75" t="s">
        <v>80</v>
      </c>
      <c r="C20" s="75"/>
      <c r="D20" s="75"/>
      <c r="E20" s="75"/>
      <c r="F20" s="75"/>
      <c r="G20" s="75"/>
      <c r="H20" s="75"/>
      <c r="I20" s="75"/>
      <c r="J20" s="76"/>
    </row>
    <row r="21" spans="1:11" ht="60" customHeight="1" x14ac:dyDescent="0.25">
      <c r="A21" s="9" t="s">
        <v>28</v>
      </c>
      <c r="B21" s="77" t="s">
        <v>110</v>
      </c>
      <c r="C21" s="77"/>
      <c r="D21" s="77"/>
      <c r="E21" s="77"/>
      <c r="F21" s="77"/>
      <c r="G21" s="77"/>
      <c r="H21" s="77"/>
      <c r="I21" s="77"/>
      <c r="J21" s="78"/>
      <c r="K21" s="1"/>
    </row>
    <row r="22" spans="1:11" ht="15.75" x14ac:dyDescent="0.25">
      <c r="A22" s="66" t="s">
        <v>29</v>
      </c>
      <c r="B22" s="67"/>
      <c r="C22" s="67"/>
      <c r="D22" s="67"/>
      <c r="E22" s="67"/>
      <c r="F22" s="67"/>
      <c r="G22" s="67"/>
      <c r="H22" s="67"/>
      <c r="I22" s="67"/>
      <c r="J22" s="68"/>
    </row>
    <row r="23" spans="1:11" ht="15.75" x14ac:dyDescent="0.25">
      <c r="A23" s="69" t="s">
        <v>30</v>
      </c>
      <c r="B23" s="70"/>
      <c r="C23" s="70"/>
      <c r="D23" s="70"/>
      <c r="E23" s="70"/>
      <c r="F23" s="70"/>
      <c r="G23" s="70"/>
      <c r="H23" s="70"/>
      <c r="I23" s="70"/>
      <c r="J23" s="71"/>
      <c r="K23" s="1"/>
    </row>
    <row r="24" spans="1:11" ht="15" customHeight="1" x14ac:dyDescent="0.25">
      <c r="A24" s="86" t="s">
        <v>31</v>
      </c>
      <c r="B24" s="87"/>
      <c r="C24" s="88" t="s">
        <v>32</v>
      </c>
      <c r="D24" s="89"/>
      <c r="E24" s="89"/>
      <c r="F24" s="89" t="s">
        <v>33</v>
      </c>
      <c r="G24" s="89"/>
      <c r="H24" s="87"/>
      <c r="I24" s="88" t="s">
        <v>34</v>
      </c>
      <c r="J24" s="90"/>
    </row>
    <row r="25" spans="1:11" x14ac:dyDescent="0.25">
      <c r="A25" s="79">
        <v>91550188</v>
      </c>
      <c r="B25" s="80"/>
      <c r="C25" s="81">
        <v>124501269</v>
      </c>
      <c r="D25" s="82"/>
      <c r="E25" s="83"/>
      <c r="F25" s="81">
        <v>12343558.93</v>
      </c>
      <c r="G25" s="82"/>
      <c r="H25" s="83"/>
      <c r="I25" s="113">
        <f>+F25/C25</f>
        <v>9.91440410940711E-2</v>
      </c>
      <c r="J25" s="114"/>
    </row>
    <row r="26" spans="1:11" ht="15.75" x14ac:dyDescent="0.25">
      <c r="A26" s="69" t="s">
        <v>35</v>
      </c>
      <c r="B26" s="70"/>
      <c r="C26" s="70"/>
      <c r="D26" s="70"/>
      <c r="E26" s="70"/>
      <c r="F26" s="70"/>
      <c r="G26" s="70"/>
      <c r="H26" s="70"/>
      <c r="I26" s="70"/>
      <c r="J26" s="71"/>
      <c r="K26" s="1"/>
    </row>
    <row r="27" spans="1:11" ht="15" customHeight="1" x14ac:dyDescent="0.25">
      <c r="A27" s="5"/>
      <c r="B27"/>
      <c r="C27" s="72" t="s">
        <v>36</v>
      </c>
      <c r="D27" s="73"/>
      <c r="E27" s="72" t="s">
        <v>101</v>
      </c>
      <c r="F27" s="73"/>
      <c r="G27" s="72" t="s">
        <v>102</v>
      </c>
      <c r="H27" s="72"/>
      <c r="I27" s="72" t="s">
        <v>37</v>
      </c>
      <c r="J27" s="74"/>
    </row>
    <row r="28" spans="1:11" ht="38.25" x14ac:dyDescent="0.25">
      <c r="A28" s="10" t="s">
        <v>38</v>
      </c>
      <c r="B28" s="11" t="s">
        <v>39</v>
      </c>
      <c r="C28" s="11" t="s">
        <v>40</v>
      </c>
      <c r="D28" s="11" t="s">
        <v>41</v>
      </c>
      <c r="E28" s="11" t="s">
        <v>42</v>
      </c>
      <c r="F28" s="11" t="s">
        <v>43</v>
      </c>
      <c r="G28" s="11" t="s">
        <v>44</v>
      </c>
      <c r="H28" s="11" t="s">
        <v>45</v>
      </c>
      <c r="I28" s="11" t="s">
        <v>46</v>
      </c>
      <c r="J28" s="12" t="s">
        <v>47</v>
      </c>
    </row>
    <row r="29" spans="1:11" ht="67.5" customHeight="1" x14ac:dyDescent="0.25">
      <c r="A29" s="33" t="s">
        <v>111</v>
      </c>
      <c r="B29" s="34" t="s">
        <v>48</v>
      </c>
      <c r="C29" s="13">
        <v>4</v>
      </c>
      <c r="D29" s="35">
        <v>36265602</v>
      </c>
      <c r="E29" s="13">
        <v>4</v>
      </c>
      <c r="F29" s="35">
        <v>36265602</v>
      </c>
      <c r="G29" s="36">
        <v>18</v>
      </c>
      <c r="H29" s="35">
        <v>109458693.84999999</v>
      </c>
      <c r="I29" s="15">
        <f>+Tabla1[[#This Row],[Física 
(E)]]/Tabla1[[#This Row],[Física
(C)]]</f>
        <v>4.5</v>
      </c>
      <c r="J29" s="38">
        <f>+Tabla1[[#This Row],[Financiera 
 (F)]]/Tabla1[[#This Row],[Financiera
(D)]]</f>
        <v>3.0182511198904129</v>
      </c>
    </row>
    <row r="30" spans="1:11" ht="15.75" x14ac:dyDescent="0.25">
      <c r="A30" s="66" t="s">
        <v>49</v>
      </c>
      <c r="B30" s="67"/>
      <c r="C30" s="67"/>
      <c r="D30" s="67"/>
      <c r="E30" s="67"/>
      <c r="F30" s="67"/>
      <c r="G30" s="67"/>
      <c r="H30" s="67"/>
      <c r="I30" s="67"/>
      <c r="J30" s="68"/>
    </row>
    <row r="31" spans="1:11" ht="15.75" x14ac:dyDescent="0.25">
      <c r="A31" s="69" t="s">
        <v>50</v>
      </c>
      <c r="B31" s="70"/>
      <c r="C31" s="70"/>
      <c r="D31" s="70"/>
      <c r="E31" s="70"/>
      <c r="F31" s="70"/>
      <c r="G31" s="70"/>
      <c r="H31" s="70"/>
      <c r="I31" s="70"/>
      <c r="J31" s="71"/>
      <c r="K31" s="1"/>
    </row>
    <row r="32" spans="1:11" ht="30" customHeight="1" x14ac:dyDescent="0.25">
      <c r="A32" s="22" t="s">
        <v>51</v>
      </c>
      <c r="B32" s="77" t="s">
        <v>112</v>
      </c>
      <c r="C32" s="77"/>
      <c r="D32" s="77"/>
      <c r="E32" s="77"/>
      <c r="F32" s="77"/>
      <c r="G32" s="77"/>
      <c r="H32" s="77"/>
      <c r="I32" s="77"/>
      <c r="J32" s="78"/>
    </row>
    <row r="33" spans="1:11" ht="30" customHeight="1" x14ac:dyDescent="0.25">
      <c r="A33" s="22" t="s">
        <v>52</v>
      </c>
      <c r="B33" s="75" t="s">
        <v>109</v>
      </c>
      <c r="C33" s="75"/>
      <c r="D33" s="75"/>
      <c r="E33" s="75"/>
      <c r="F33" s="75"/>
      <c r="G33" s="75"/>
      <c r="H33" s="75"/>
      <c r="I33" s="75"/>
      <c r="J33" s="76"/>
    </row>
    <row r="34" spans="1:11" ht="30" customHeight="1" x14ac:dyDescent="0.25">
      <c r="A34" s="22" t="s">
        <v>53</v>
      </c>
      <c r="B34" s="75" t="s">
        <v>105</v>
      </c>
      <c r="C34" s="75"/>
      <c r="D34" s="75"/>
      <c r="E34" s="75"/>
      <c r="F34" s="75"/>
      <c r="G34" s="75"/>
      <c r="H34" s="75"/>
      <c r="I34" s="75"/>
      <c r="J34" s="76"/>
    </row>
    <row r="35" spans="1:11" ht="64.5" customHeight="1" x14ac:dyDescent="0.25">
      <c r="A35" s="22" t="s">
        <v>54</v>
      </c>
      <c r="B35" s="77" t="s">
        <v>121</v>
      </c>
      <c r="C35" s="77"/>
      <c r="D35" s="77"/>
      <c r="E35" s="77"/>
      <c r="F35" s="77"/>
      <c r="G35" s="77"/>
      <c r="H35" s="77"/>
      <c r="I35" s="77"/>
      <c r="J35" s="78"/>
    </row>
    <row r="36" spans="1:11" ht="15.75" x14ac:dyDescent="0.25">
      <c r="A36" s="66" t="s">
        <v>55</v>
      </c>
      <c r="B36" s="67"/>
      <c r="C36" s="67"/>
      <c r="D36" s="67"/>
      <c r="E36" s="67"/>
      <c r="F36" s="67"/>
      <c r="G36" s="67"/>
      <c r="H36" s="67"/>
      <c r="I36" s="67"/>
      <c r="J36" s="68"/>
    </row>
    <row r="37" spans="1:11" ht="15.75" x14ac:dyDescent="0.25">
      <c r="A37" s="57" t="s">
        <v>56</v>
      </c>
      <c r="B37" s="58"/>
      <c r="C37" s="58"/>
      <c r="D37" s="58"/>
      <c r="E37" s="58"/>
      <c r="F37" s="58"/>
      <c r="G37" s="58"/>
      <c r="H37" s="58"/>
      <c r="I37" s="58"/>
      <c r="J37" s="59"/>
      <c r="K37" s="1"/>
    </row>
    <row r="38" spans="1:11" ht="27.75" customHeight="1" x14ac:dyDescent="0.25">
      <c r="A38" s="60"/>
      <c r="B38" s="61"/>
      <c r="C38" s="61"/>
      <c r="D38" s="61"/>
      <c r="E38" s="61"/>
      <c r="F38" s="61"/>
      <c r="G38" s="61"/>
      <c r="H38" s="61"/>
      <c r="I38" s="61"/>
      <c r="J38" s="62"/>
    </row>
    <row r="39" spans="1:11" ht="27.75" customHeight="1" x14ac:dyDescent="0.25">
      <c r="A39" s="28"/>
      <c r="B39" s="28"/>
      <c r="C39" s="28"/>
      <c r="D39" s="28"/>
      <c r="E39" s="28"/>
      <c r="F39" s="28"/>
      <c r="G39" s="28"/>
      <c r="H39" s="28"/>
      <c r="I39" s="28"/>
      <c r="J39" s="28"/>
    </row>
    <row r="40" spans="1:11" ht="30.75" customHeight="1" x14ac:dyDescent="0.25">
      <c r="A40" s="63" t="s">
        <v>57</v>
      </c>
      <c r="B40" s="63"/>
      <c r="C40" s="63"/>
      <c r="D40" s="63"/>
      <c r="E40" s="63"/>
      <c r="F40" s="63"/>
      <c r="G40" s="63"/>
      <c r="H40" s="63"/>
      <c r="I40" s="63"/>
      <c r="J40" s="63"/>
    </row>
    <row r="42" spans="1:11" x14ac:dyDescent="0.25">
      <c r="A42" s="31" t="s">
        <v>58</v>
      </c>
      <c r="B42" s="49">
        <f>+A25</f>
        <v>91550188</v>
      </c>
      <c r="D42" s="44"/>
      <c r="E42" s="44"/>
      <c r="F42" s="44"/>
      <c r="H42" s="44"/>
      <c r="I42" s="44"/>
      <c r="J42" s="44"/>
    </row>
    <row r="43" spans="1:11" x14ac:dyDescent="0.25">
      <c r="A43" s="31" t="s">
        <v>59</v>
      </c>
      <c r="B43" s="49">
        <f>+C25</f>
        <v>124501269</v>
      </c>
      <c r="D43" s="64" t="s">
        <v>114</v>
      </c>
      <c r="E43" s="64"/>
      <c r="F43" s="64"/>
      <c r="H43" s="43"/>
      <c r="I43" s="43" t="s">
        <v>116</v>
      </c>
    </row>
    <row r="44" spans="1:11" x14ac:dyDescent="0.25">
      <c r="A44" s="31" t="s">
        <v>60</v>
      </c>
      <c r="B44" s="49">
        <f>+H29</f>
        <v>109458693.84999999</v>
      </c>
      <c r="D44" s="65" t="s">
        <v>115</v>
      </c>
      <c r="E44" s="65"/>
      <c r="F44" s="65"/>
      <c r="H44" s="42"/>
      <c r="I44" s="42" t="s">
        <v>117</v>
      </c>
    </row>
    <row r="45" spans="1:11" x14ac:dyDescent="0.25">
      <c r="B45" s="50"/>
    </row>
  </sheetData>
  <mergeCells count="50">
    <mergeCell ref="B8:J8"/>
    <mergeCell ref="B11:J11"/>
    <mergeCell ref="B12:J12"/>
    <mergeCell ref="A13:J13"/>
    <mergeCell ref="C14:J14"/>
    <mergeCell ref="B9:J9"/>
    <mergeCell ref="B10:J10"/>
    <mergeCell ref="A5:J5"/>
    <mergeCell ref="A6:J6"/>
    <mergeCell ref="A7:J7"/>
    <mergeCell ref="B1:J1"/>
    <mergeCell ref="B2:C2"/>
    <mergeCell ref="D2:H2"/>
    <mergeCell ref="B3:C3"/>
    <mergeCell ref="D3:H3"/>
    <mergeCell ref="A4:J4"/>
    <mergeCell ref="B33:J33"/>
    <mergeCell ref="B34:J34"/>
    <mergeCell ref="B35:J35"/>
    <mergeCell ref="A25:B25"/>
    <mergeCell ref="I25:J25"/>
    <mergeCell ref="A26:J26"/>
    <mergeCell ref="C27:D27"/>
    <mergeCell ref="G27:H27"/>
    <mergeCell ref="I27:J27"/>
    <mergeCell ref="C25:E25"/>
    <mergeCell ref="F25:H25"/>
    <mergeCell ref="E27:F27"/>
    <mergeCell ref="A31:J31"/>
    <mergeCell ref="A24:B24"/>
    <mergeCell ref="I24:J24"/>
    <mergeCell ref="C24:E24"/>
    <mergeCell ref="F24:H24"/>
    <mergeCell ref="B32:J32"/>
    <mergeCell ref="D43:F43"/>
    <mergeCell ref="D44:F44"/>
    <mergeCell ref="C15:J15"/>
    <mergeCell ref="A36:J36"/>
    <mergeCell ref="A37:J37"/>
    <mergeCell ref="A38:J38"/>
    <mergeCell ref="A40:J40"/>
    <mergeCell ref="C16:J16"/>
    <mergeCell ref="A17:J17"/>
    <mergeCell ref="B18:J18"/>
    <mergeCell ref="B19:J19"/>
    <mergeCell ref="B20:J20"/>
    <mergeCell ref="B21:J21"/>
    <mergeCell ref="A30:J30"/>
    <mergeCell ref="A22:J22"/>
    <mergeCell ref="A23:J23"/>
  </mergeCells>
  <phoneticPr fontId="22" type="noConversion"/>
  <dataValidations count="15">
    <dataValidation allowBlank="1" showInputMessage="1" showErrorMessage="1" prompt="Monto ejecutado en el trimestre" sqref="H28:H29" xr:uid="{00000000-0002-0000-0000-000000000000}"/>
    <dataValidation allowBlank="1" showInputMessage="1" showErrorMessage="1" prompt="Meta alcanzada en el trimestre" sqref="G28:G29" xr:uid="{00000000-0002-0000-0000-000001000000}"/>
    <dataValidation allowBlank="1" showInputMessage="1" showErrorMessage="1" prompt="Monto presupuestado para el producto" sqref="D28:D29 F28:F29 E29" xr:uid="{00000000-0002-0000-0000-000002000000}"/>
    <dataValidation allowBlank="1" showInputMessage="1" showErrorMessage="1" prompt="Meta anual del indicador" sqref="C28:C29 E28" xr:uid="{00000000-0002-0000-0000-000003000000}"/>
    <dataValidation allowBlank="1" showInputMessage="1" showErrorMessage="1" prompt="Nombre del indicador" sqref="B28:B29" xr:uid="{00000000-0002-0000-0000-000004000000}"/>
    <dataValidation allowBlank="1" showInputMessage="1" showErrorMessage="1" prompt="Nombre de cada producto" sqref="A28:A29" xr:uid="{00000000-0002-0000-0000-000005000000}"/>
    <dataValidation allowBlank="1" showInputMessage="1" showErrorMessage="1" prompt="¿En qué consiste el programa?" sqref="B33:J33 B19:J19" xr:uid="{00000000-0002-0000-0000-000006000000}"/>
    <dataValidation allowBlank="1" showInputMessage="1" showErrorMessage="1" prompt="Presupuesto del programa" sqref="A25:C25 F25" xr:uid="{00000000-0002-0000-0000-000007000000}"/>
    <dataValidation allowBlank="1" showInputMessage="1" showErrorMessage="1" prompt="Oportunidades de mejora identificadas" sqref="A38:J39" xr:uid="{00000000-0002-0000-0000-000008000000}"/>
    <dataValidation allowBlank="1" showInputMessage="1" showErrorMessage="1" prompt="De existir desvío, explicar razones." sqref="B35:J35" xr:uid="{00000000-0002-0000-0000-000009000000}"/>
    <dataValidation allowBlank="1" showInputMessage="1" showErrorMessage="1" prompt="1. Describir lo plasmado en el presupuesto_x000a_2. Describir lo alcanzado en términos financieros y de producción " sqref="B34:J34" xr:uid="{00000000-0002-0000-0000-00000A000000}"/>
    <dataValidation allowBlank="1" showInputMessage="1" showErrorMessage="1" prompt="Nombre del producto" sqref="B32:J32" xr:uid="{00000000-0002-0000-0000-00000B000000}"/>
    <dataValidation allowBlank="1" showInputMessage="1" showErrorMessage="1" prompt="¿A quién va dirigido el programa?, ¿qué característica tiene esta población que requiere ser beneficiada?" sqref="B20:J20" xr:uid="{00000000-0002-0000-0000-00000C000000}"/>
    <dataValidation allowBlank="1" showInputMessage="1" prompt="Nombre del capítulo" sqref="B8:J10" xr:uid="{00000000-0002-0000-0000-00000D000000}"/>
    <dataValidation allowBlank="1" sqref="A8" xr:uid="{00000000-0002-0000-0000-00000E000000}"/>
  </dataValidations>
  <printOptions horizontalCentered="1" verticalCentered="1"/>
  <pageMargins left="0.70866141732283472" right="0.70866141732283472" top="0.74803149606299213" bottom="0.74803149606299213" header="0.31496062992125984" footer="0.31496062992125984"/>
  <pageSetup scale="62"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44"/>
  <sheetViews>
    <sheetView showGridLines="0" zoomScale="115" zoomScaleNormal="115" workbookViewId="0">
      <selection activeCell="B11" sqref="B11:J11"/>
    </sheetView>
  </sheetViews>
  <sheetFormatPr baseColWidth="10" defaultColWidth="11.42578125" defaultRowHeight="15" x14ac:dyDescent="0.25"/>
  <cols>
    <col min="1" max="1" width="26.42578125" style="6" customWidth="1"/>
    <col min="2" max="2" width="19.5703125" style="6" customWidth="1"/>
    <col min="3" max="7" width="12.7109375" style="6" customWidth="1"/>
    <col min="8" max="8" width="14.42578125" style="6" customWidth="1"/>
    <col min="9" max="9" width="15.42578125" style="6" customWidth="1"/>
    <col min="10" max="10" width="20.140625" style="6" customWidth="1"/>
    <col min="11" max="11" width="11.42578125" style="6"/>
  </cols>
  <sheetData>
    <row r="1" spans="1:11" ht="21.75" thickBot="1" x14ac:dyDescent="0.3">
      <c r="A1" s="23"/>
      <c r="B1" s="104" t="s">
        <v>135</v>
      </c>
      <c r="C1" s="105"/>
      <c r="D1" s="105"/>
      <c r="E1" s="105"/>
      <c r="F1" s="105"/>
      <c r="G1" s="105"/>
      <c r="H1" s="105"/>
      <c r="I1" s="105"/>
      <c r="J1" s="106"/>
      <c r="K1" s="1"/>
    </row>
    <row r="2" spans="1:11" ht="21.75" thickBot="1" x14ac:dyDescent="0.3">
      <c r="A2" s="24"/>
      <c r="B2" s="107" t="s">
        <v>0</v>
      </c>
      <c r="C2" s="108"/>
      <c r="D2" s="107" t="s">
        <v>1</v>
      </c>
      <c r="E2" s="108"/>
      <c r="F2" s="108"/>
      <c r="G2" s="108"/>
      <c r="H2" s="109"/>
      <c r="I2" s="2" t="s">
        <v>2</v>
      </c>
      <c r="J2" s="3" t="s">
        <v>3</v>
      </c>
      <c r="K2" s="1"/>
    </row>
    <row r="3" spans="1:11" ht="21.75" thickBot="1" x14ac:dyDescent="0.3">
      <c r="A3" s="25"/>
      <c r="B3" s="110" t="s">
        <v>4</v>
      </c>
      <c r="C3" s="111"/>
      <c r="D3" s="110"/>
      <c r="E3" s="111"/>
      <c r="F3" s="111"/>
      <c r="G3" s="111"/>
      <c r="H3" s="112"/>
      <c r="I3" s="29">
        <v>45388</v>
      </c>
      <c r="J3" s="30"/>
      <c r="K3" s="1"/>
    </row>
    <row r="4" spans="1:11" x14ac:dyDescent="0.25">
      <c r="A4" s="100"/>
      <c r="B4" s="101"/>
      <c r="C4" s="101"/>
      <c r="D4" s="102"/>
      <c r="E4" s="102"/>
      <c r="F4" s="102"/>
      <c r="G4" s="102"/>
      <c r="H4" s="102"/>
      <c r="I4" s="101"/>
      <c r="J4" s="103"/>
      <c r="K4" s="1"/>
    </row>
    <row r="5" spans="1:11" ht="3" customHeight="1" x14ac:dyDescent="0.25">
      <c r="A5" s="92"/>
      <c r="B5" s="93"/>
      <c r="C5" s="93"/>
      <c r="D5" s="93"/>
      <c r="E5" s="93"/>
      <c r="F5" s="93"/>
      <c r="G5" s="93"/>
      <c r="H5" s="93"/>
      <c r="I5" s="93"/>
      <c r="J5" s="94"/>
      <c r="K5" s="1"/>
    </row>
    <row r="6" spans="1:11" ht="15.75" x14ac:dyDescent="0.25">
      <c r="A6" s="66" t="s">
        <v>5</v>
      </c>
      <c r="B6" s="67"/>
      <c r="C6" s="67"/>
      <c r="D6" s="67"/>
      <c r="E6" s="67"/>
      <c r="F6" s="67"/>
      <c r="G6" s="67"/>
      <c r="H6" s="67"/>
      <c r="I6" s="67"/>
      <c r="J6" s="68"/>
      <c r="K6" s="1"/>
    </row>
    <row r="7" spans="1:11" ht="15.75" x14ac:dyDescent="0.25">
      <c r="A7" s="69" t="s">
        <v>6</v>
      </c>
      <c r="B7" s="70"/>
      <c r="C7" s="70"/>
      <c r="D7" s="70"/>
      <c r="E7" s="70"/>
      <c r="F7" s="70"/>
      <c r="G7" s="70"/>
      <c r="H7" s="70"/>
      <c r="I7" s="70"/>
      <c r="J7" s="71"/>
      <c r="K7" s="1"/>
    </row>
    <row r="8" spans="1:11" x14ac:dyDescent="0.25">
      <c r="A8" s="4" t="s">
        <v>7</v>
      </c>
      <c r="B8" s="95" t="s">
        <v>8</v>
      </c>
      <c r="C8" s="96"/>
      <c r="D8" s="96"/>
      <c r="E8" s="96"/>
      <c r="F8" s="96"/>
      <c r="G8" s="96"/>
      <c r="H8" s="96"/>
      <c r="I8" s="96"/>
      <c r="J8" s="97"/>
      <c r="K8" s="1"/>
    </row>
    <row r="9" spans="1:11" ht="15" customHeight="1" x14ac:dyDescent="0.25">
      <c r="A9" s="26" t="s">
        <v>9</v>
      </c>
      <c r="B9" s="95" t="s">
        <v>10</v>
      </c>
      <c r="C9" s="96"/>
      <c r="D9" s="96"/>
      <c r="E9" s="96"/>
      <c r="F9" s="96"/>
      <c r="G9" s="96"/>
      <c r="H9" s="96"/>
      <c r="I9" s="96"/>
      <c r="J9" s="97"/>
      <c r="K9" s="1"/>
    </row>
    <row r="10" spans="1:11" x14ac:dyDescent="0.25">
      <c r="A10" s="26" t="s">
        <v>11</v>
      </c>
      <c r="B10" s="95" t="s">
        <v>12</v>
      </c>
      <c r="C10" s="96"/>
      <c r="D10" s="96"/>
      <c r="E10" s="96"/>
      <c r="F10" s="96"/>
      <c r="G10" s="96"/>
      <c r="H10" s="96"/>
      <c r="I10" s="96"/>
      <c r="J10" s="97"/>
      <c r="K10" s="1"/>
    </row>
    <row r="11" spans="1:11" ht="44.25" customHeight="1" x14ac:dyDescent="0.25">
      <c r="A11" s="4" t="s">
        <v>13</v>
      </c>
      <c r="B11" s="75" t="s">
        <v>14</v>
      </c>
      <c r="C11" s="98"/>
      <c r="D11" s="98"/>
      <c r="E11" s="98"/>
      <c r="F11" s="98"/>
      <c r="G11" s="98"/>
      <c r="H11" s="98"/>
      <c r="I11" s="98"/>
      <c r="J11" s="99"/>
    </row>
    <row r="12" spans="1:11" ht="49.5" customHeight="1" x14ac:dyDescent="0.25">
      <c r="A12" s="4" t="s">
        <v>15</v>
      </c>
      <c r="B12" s="75" t="s">
        <v>16</v>
      </c>
      <c r="C12" s="98"/>
      <c r="D12" s="98"/>
      <c r="E12" s="98"/>
      <c r="F12" s="98"/>
      <c r="G12" s="98"/>
      <c r="H12" s="98"/>
      <c r="I12" s="98"/>
      <c r="J12" s="99"/>
    </row>
    <row r="13" spans="1:11" ht="15.75" x14ac:dyDescent="0.25">
      <c r="A13" s="66" t="s">
        <v>17</v>
      </c>
      <c r="B13" s="67"/>
      <c r="C13" s="67"/>
      <c r="D13" s="67"/>
      <c r="E13" s="67"/>
      <c r="F13" s="67"/>
      <c r="G13" s="67"/>
      <c r="H13" s="67"/>
      <c r="I13" s="67"/>
      <c r="J13" s="68"/>
    </row>
    <row r="14" spans="1:11" ht="27.75" customHeight="1" x14ac:dyDescent="0.25">
      <c r="A14" s="4" t="s">
        <v>18</v>
      </c>
      <c r="B14" s="27">
        <v>3</v>
      </c>
      <c r="C14" s="91" t="str">
        <f>IFERROR(VLOOKUP(B14,'[1]Validacion datos'!A2:B5,2,FALSE),"")</f>
        <v>DESARROLLO PRODUCTIVO</v>
      </c>
      <c r="D14" s="91"/>
      <c r="E14" s="91"/>
      <c r="F14" s="91"/>
      <c r="G14" s="91"/>
      <c r="H14" s="91"/>
      <c r="I14" s="91"/>
      <c r="J14" s="91"/>
    </row>
    <row r="15" spans="1:11" ht="26.25" customHeight="1" x14ac:dyDescent="0.25">
      <c r="A15" s="4" t="s">
        <v>19</v>
      </c>
      <c r="B15" s="7">
        <v>3.2</v>
      </c>
      <c r="C15" s="91" t="str">
        <f>IFERROR(VLOOKUP(B15,'[1]Validacion datos'!A8:B26,2,FALSE),"")</f>
        <v>Energía confiable y ambientalmente sostenible</v>
      </c>
      <c r="D15" s="91"/>
      <c r="E15" s="91"/>
      <c r="F15" s="91"/>
      <c r="G15" s="91"/>
      <c r="H15" s="91"/>
      <c r="I15" s="91"/>
      <c r="J15" s="91"/>
    </row>
    <row r="16" spans="1:11" ht="18.600000000000001" customHeight="1" x14ac:dyDescent="0.25">
      <c r="A16" s="4" t="s">
        <v>20</v>
      </c>
      <c r="B16" s="7" t="s">
        <v>61</v>
      </c>
      <c r="C16" s="91" t="s">
        <v>62</v>
      </c>
      <c r="D16" s="91"/>
      <c r="E16" s="91"/>
      <c r="F16" s="91"/>
      <c r="G16" s="91"/>
      <c r="H16" s="91"/>
      <c r="I16" s="91"/>
      <c r="J16" s="91"/>
    </row>
    <row r="17" spans="1:11" ht="15.75" x14ac:dyDescent="0.25">
      <c r="A17" s="66" t="s">
        <v>22</v>
      </c>
      <c r="B17" s="67"/>
      <c r="C17" s="67"/>
      <c r="D17" s="67"/>
      <c r="E17" s="67"/>
      <c r="F17" s="67"/>
      <c r="G17" s="67"/>
      <c r="H17" s="67"/>
      <c r="I17" s="67"/>
      <c r="J17" s="68"/>
    </row>
    <row r="18" spans="1:11" ht="29.25" customHeight="1" x14ac:dyDescent="0.25">
      <c r="A18" s="4" t="s">
        <v>23</v>
      </c>
      <c r="B18" s="75" t="s">
        <v>63</v>
      </c>
      <c r="C18" s="75"/>
      <c r="D18" s="75"/>
      <c r="E18" s="75"/>
      <c r="F18" s="75"/>
      <c r="G18" s="75"/>
      <c r="H18" s="75"/>
      <c r="I18" s="75"/>
      <c r="J18" s="76"/>
    </row>
    <row r="19" spans="1:11" ht="33" customHeight="1" x14ac:dyDescent="0.25">
      <c r="A19" s="9" t="s">
        <v>25</v>
      </c>
      <c r="B19" s="75" t="s">
        <v>64</v>
      </c>
      <c r="C19" s="75"/>
      <c r="D19" s="75"/>
      <c r="E19" s="75"/>
      <c r="F19" s="75"/>
      <c r="G19" s="75"/>
      <c r="H19" s="75"/>
      <c r="I19" s="75"/>
      <c r="J19" s="76"/>
    </row>
    <row r="20" spans="1:11" ht="34.5" customHeight="1" x14ac:dyDescent="0.25">
      <c r="A20" s="9" t="s">
        <v>26</v>
      </c>
      <c r="B20" s="75" t="s">
        <v>27</v>
      </c>
      <c r="C20" s="75"/>
      <c r="D20" s="75"/>
      <c r="E20" s="75"/>
      <c r="F20" s="75"/>
      <c r="G20" s="75"/>
      <c r="H20" s="75"/>
      <c r="I20" s="75"/>
      <c r="J20" s="76"/>
    </row>
    <row r="21" spans="1:11" ht="74.25" customHeight="1" x14ac:dyDescent="0.25">
      <c r="A21" s="9" t="s">
        <v>28</v>
      </c>
      <c r="B21" s="75" t="s">
        <v>65</v>
      </c>
      <c r="C21" s="75"/>
      <c r="D21" s="75"/>
      <c r="E21" s="75"/>
      <c r="F21" s="75"/>
      <c r="G21" s="75"/>
      <c r="H21" s="75"/>
      <c r="I21" s="75"/>
      <c r="J21" s="76"/>
      <c r="K21" s="1"/>
    </row>
    <row r="22" spans="1:11" ht="15.75" x14ac:dyDescent="0.25">
      <c r="A22" s="66" t="s">
        <v>29</v>
      </c>
      <c r="B22" s="67"/>
      <c r="C22" s="67"/>
      <c r="D22" s="67"/>
      <c r="E22" s="67"/>
      <c r="F22" s="67"/>
      <c r="G22" s="67"/>
      <c r="H22" s="67"/>
      <c r="I22" s="67"/>
      <c r="J22" s="68"/>
    </row>
    <row r="23" spans="1:11" ht="15.75" x14ac:dyDescent="0.25">
      <c r="A23" s="69" t="s">
        <v>30</v>
      </c>
      <c r="B23" s="70"/>
      <c r="C23" s="70"/>
      <c r="D23" s="70"/>
      <c r="E23" s="70"/>
      <c r="F23" s="70"/>
      <c r="G23" s="70"/>
      <c r="H23" s="70"/>
      <c r="I23" s="70"/>
      <c r="J23" s="71"/>
      <c r="K23" s="1"/>
    </row>
    <row r="24" spans="1:11" ht="15" customHeight="1" x14ac:dyDescent="0.25">
      <c r="A24" s="86" t="s">
        <v>31</v>
      </c>
      <c r="B24" s="87"/>
      <c r="C24" s="88" t="s">
        <v>32</v>
      </c>
      <c r="D24" s="89"/>
      <c r="E24" s="89"/>
      <c r="F24" s="89" t="s">
        <v>33</v>
      </c>
      <c r="G24" s="89"/>
      <c r="H24" s="87"/>
      <c r="I24" s="88" t="s">
        <v>34</v>
      </c>
      <c r="J24" s="90"/>
    </row>
    <row r="25" spans="1:11" x14ac:dyDescent="0.25">
      <c r="A25" s="79">
        <v>455680484</v>
      </c>
      <c r="B25" s="80"/>
      <c r="C25" s="81">
        <v>462088316.47000003</v>
      </c>
      <c r="D25" s="82"/>
      <c r="E25" s="83"/>
      <c r="F25" s="81">
        <v>28409772.399999999</v>
      </c>
      <c r="G25" s="82"/>
      <c r="H25" s="83"/>
      <c r="I25" s="113">
        <f>+F25/C25</f>
        <v>6.1481261021764946E-2</v>
      </c>
      <c r="J25" s="114"/>
    </row>
    <row r="26" spans="1:11" ht="15.75" x14ac:dyDescent="0.25">
      <c r="A26" s="69" t="s">
        <v>35</v>
      </c>
      <c r="B26" s="70"/>
      <c r="C26" s="70"/>
      <c r="D26" s="70"/>
      <c r="E26" s="70"/>
      <c r="F26" s="70"/>
      <c r="G26" s="70"/>
      <c r="H26" s="70"/>
      <c r="I26" s="70"/>
      <c r="J26" s="71"/>
      <c r="K26" s="1"/>
    </row>
    <row r="27" spans="1:11" ht="15" customHeight="1" x14ac:dyDescent="0.25">
      <c r="A27" s="5"/>
      <c r="B27"/>
      <c r="C27" s="72" t="s">
        <v>36</v>
      </c>
      <c r="D27" s="73"/>
      <c r="E27" s="72" t="s">
        <v>101</v>
      </c>
      <c r="F27" s="73"/>
      <c r="G27" s="72" t="s">
        <v>102</v>
      </c>
      <c r="H27" s="72"/>
      <c r="I27" s="72" t="s">
        <v>37</v>
      </c>
      <c r="J27" s="74"/>
    </row>
    <row r="28" spans="1:11" ht="38.25" x14ac:dyDescent="0.25">
      <c r="A28" s="10" t="s">
        <v>38</v>
      </c>
      <c r="B28" s="11" t="s">
        <v>39</v>
      </c>
      <c r="C28" s="11" t="s">
        <v>40</v>
      </c>
      <c r="D28" s="11" t="s">
        <v>41</v>
      </c>
      <c r="E28" s="11" t="s">
        <v>42</v>
      </c>
      <c r="F28" s="11" t="s">
        <v>43</v>
      </c>
      <c r="G28" s="11" t="s">
        <v>44</v>
      </c>
      <c r="H28" s="11" t="s">
        <v>45</v>
      </c>
      <c r="I28" s="11" t="s">
        <v>46</v>
      </c>
      <c r="J28" s="12" t="s">
        <v>47</v>
      </c>
    </row>
    <row r="29" spans="1:11" ht="83.1" customHeight="1" x14ac:dyDescent="0.25">
      <c r="A29" s="33" t="s">
        <v>66</v>
      </c>
      <c r="B29" s="34" t="s">
        <v>67</v>
      </c>
      <c r="C29" s="13">
        <v>21</v>
      </c>
      <c r="D29" s="35">
        <v>228440874.94771001</v>
      </c>
      <c r="E29" s="13">
        <v>21</v>
      </c>
      <c r="F29" s="35">
        <v>228440874.94771001</v>
      </c>
      <c r="G29" s="14">
        <v>18</v>
      </c>
      <c r="H29" s="35">
        <v>251313606.94999999</v>
      </c>
      <c r="I29" s="37">
        <f>+Tabla16[[#This Row],[Física 
(E)]]/Tabla16[[#This Row],[Física
(C)]]</f>
        <v>0.8571428571428571</v>
      </c>
      <c r="J29" s="38">
        <f>+Tabla16[[#This Row],[Financiera 
 (F)]]/Tabla16[[#This Row],[Financiera
(D)]]</f>
        <v>1.1001253913404312</v>
      </c>
    </row>
    <row r="30" spans="1:11" ht="15.75" x14ac:dyDescent="0.25">
      <c r="A30" s="66" t="s">
        <v>49</v>
      </c>
      <c r="B30" s="67"/>
      <c r="C30" s="67"/>
      <c r="D30" s="67"/>
      <c r="E30" s="67"/>
      <c r="F30" s="67"/>
      <c r="G30" s="67"/>
      <c r="H30" s="67"/>
      <c r="I30" s="67"/>
      <c r="J30" s="68"/>
    </row>
    <row r="31" spans="1:11" ht="15.75" x14ac:dyDescent="0.25">
      <c r="A31" s="69" t="s">
        <v>50</v>
      </c>
      <c r="B31" s="70"/>
      <c r="C31" s="70"/>
      <c r="D31" s="70"/>
      <c r="E31" s="70"/>
      <c r="F31" s="70"/>
      <c r="G31" s="70"/>
      <c r="H31" s="70"/>
      <c r="I31" s="70"/>
      <c r="J31" s="71"/>
      <c r="K31" s="1"/>
    </row>
    <row r="32" spans="1:11" x14ac:dyDescent="0.25">
      <c r="A32" s="22" t="s">
        <v>51</v>
      </c>
      <c r="B32" s="75" t="s">
        <v>68</v>
      </c>
      <c r="C32" s="75"/>
      <c r="D32" s="75"/>
      <c r="E32" s="75"/>
      <c r="F32" s="75"/>
      <c r="G32" s="75"/>
      <c r="H32" s="75"/>
      <c r="I32" s="75"/>
      <c r="J32" s="76"/>
    </row>
    <row r="33" spans="1:11" x14ac:dyDescent="0.25">
      <c r="A33" s="22" t="s">
        <v>52</v>
      </c>
      <c r="B33" s="75" t="s">
        <v>69</v>
      </c>
      <c r="C33" s="75"/>
      <c r="D33" s="75"/>
      <c r="E33" s="75"/>
      <c r="F33" s="75"/>
      <c r="G33" s="75"/>
      <c r="H33" s="75"/>
      <c r="I33" s="75"/>
      <c r="J33" s="76"/>
    </row>
    <row r="34" spans="1:11" ht="42.75" customHeight="1" x14ac:dyDescent="0.25">
      <c r="A34" s="22" t="s">
        <v>53</v>
      </c>
      <c r="B34" s="75" t="s">
        <v>100</v>
      </c>
      <c r="C34" s="75"/>
      <c r="D34" s="75"/>
      <c r="E34" s="75"/>
      <c r="F34" s="75"/>
      <c r="G34" s="75"/>
      <c r="H34" s="75"/>
      <c r="I34" s="75"/>
      <c r="J34" s="76"/>
    </row>
    <row r="35" spans="1:11" ht="45" customHeight="1" x14ac:dyDescent="0.25">
      <c r="A35" s="22" t="s">
        <v>54</v>
      </c>
      <c r="B35" s="117" t="s">
        <v>122</v>
      </c>
      <c r="C35" s="117"/>
      <c r="D35" s="117"/>
      <c r="E35" s="117"/>
      <c r="F35" s="117"/>
      <c r="G35" s="117"/>
      <c r="H35" s="117"/>
      <c r="I35" s="117"/>
      <c r="J35" s="118"/>
    </row>
    <row r="36" spans="1:11" ht="15.75" x14ac:dyDescent="0.25">
      <c r="A36" s="66" t="s">
        <v>55</v>
      </c>
      <c r="B36" s="67"/>
      <c r="C36" s="67"/>
      <c r="D36" s="67"/>
      <c r="E36" s="67"/>
      <c r="F36" s="67"/>
      <c r="G36" s="67"/>
      <c r="H36" s="67"/>
      <c r="I36" s="67"/>
      <c r="J36" s="68"/>
    </row>
    <row r="37" spans="1:11" ht="15.75" x14ac:dyDescent="0.25">
      <c r="A37" s="57" t="s">
        <v>56</v>
      </c>
      <c r="B37" s="58"/>
      <c r="C37" s="58"/>
      <c r="D37" s="58"/>
      <c r="E37" s="58"/>
      <c r="F37" s="58"/>
      <c r="G37" s="58"/>
      <c r="H37" s="58"/>
      <c r="I37" s="58"/>
      <c r="J37" s="59"/>
      <c r="K37" s="1"/>
    </row>
    <row r="38" spans="1:11" ht="27.75" customHeight="1" x14ac:dyDescent="0.25">
      <c r="A38" s="60"/>
      <c r="B38" s="61"/>
      <c r="C38" s="61"/>
      <c r="D38" s="61"/>
      <c r="E38" s="61"/>
      <c r="F38" s="61"/>
      <c r="G38" s="61"/>
      <c r="H38" s="61"/>
      <c r="I38" s="61"/>
      <c r="J38" s="62"/>
    </row>
    <row r="39" spans="1:11" ht="27.75" customHeight="1" x14ac:dyDescent="0.25">
      <c r="A39" s="28"/>
      <c r="B39" s="28"/>
      <c r="C39" s="28"/>
      <c r="D39" s="28"/>
      <c r="E39" s="28"/>
      <c r="F39" s="28"/>
      <c r="G39" s="28"/>
      <c r="H39" s="28"/>
      <c r="I39" s="28"/>
      <c r="J39" s="28"/>
    </row>
    <row r="40" spans="1:11" ht="30.75" customHeight="1" x14ac:dyDescent="0.25">
      <c r="A40" s="63" t="s">
        <v>57</v>
      </c>
      <c r="B40" s="63"/>
      <c r="C40" s="63"/>
      <c r="D40" s="63"/>
      <c r="E40" s="63"/>
      <c r="F40" s="63"/>
      <c r="G40" s="63"/>
      <c r="H40" s="63"/>
      <c r="I40" s="63"/>
      <c r="J40" s="63"/>
    </row>
    <row r="42" spans="1:11" x14ac:dyDescent="0.25">
      <c r="A42" s="31" t="s">
        <v>58</v>
      </c>
      <c r="B42" s="49">
        <f>+D29</f>
        <v>228440874.94771001</v>
      </c>
      <c r="D42" s="44"/>
      <c r="E42" s="44"/>
      <c r="F42" s="44"/>
      <c r="H42" s="44"/>
      <c r="I42" s="44"/>
      <c r="J42" s="44"/>
    </row>
    <row r="43" spans="1:11" x14ac:dyDescent="0.25">
      <c r="A43" s="31" t="s">
        <v>59</v>
      </c>
      <c r="B43" s="49">
        <f>+C25</f>
        <v>462088316.47000003</v>
      </c>
      <c r="D43" s="64" t="s">
        <v>114</v>
      </c>
      <c r="E43" s="64"/>
      <c r="F43" s="64"/>
      <c r="H43" s="43"/>
      <c r="I43" s="43" t="s">
        <v>116</v>
      </c>
    </row>
    <row r="44" spans="1:11" x14ac:dyDescent="0.25">
      <c r="A44" s="31" t="s">
        <v>70</v>
      </c>
      <c r="B44" s="49">
        <f>+F25</f>
        <v>28409772.399999999</v>
      </c>
      <c r="D44" s="65" t="s">
        <v>115</v>
      </c>
      <c r="E44" s="65"/>
      <c r="F44" s="65"/>
      <c r="H44" s="42"/>
      <c r="I44" s="42" t="s">
        <v>117</v>
      </c>
    </row>
  </sheetData>
  <mergeCells count="50">
    <mergeCell ref="A4:J4"/>
    <mergeCell ref="B1:J1"/>
    <mergeCell ref="B2:C2"/>
    <mergeCell ref="D2:H2"/>
    <mergeCell ref="B3:C3"/>
    <mergeCell ref="D3:H3"/>
    <mergeCell ref="C16:J16"/>
    <mergeCell ref="A5:J5"/>
    <mergeCell ref="A6:J6"/>
    <mergeCell ref="A7:J7"/>
    <mergeCell ref="B8:J8"/>
    <mergeCell ref="B9:J9"/>
    <mergeCell ref="B10:J10"/>
    <mergeCell ref="B11:J11"/>
    <mergeCell ref="B12:J12"/>
    <mergeCell ref="A13:J13"/>
    <mergeCell ref="C14:J14"/>
    <mergeCell ref="C15:J15"/>
    <mergeCell ref="A25:B25"/>
    <mergeCell ref="C25:E25"/>
    <mergeCell ref="F25:H25"/>
    <mergeCell ref="I25:J25"/>
    <mergeCell ref="A17:J17"/>
    <mergeCell ref="B18:J18"/>
    <mergeCell ref="B19:J19"/>
    <mergeCell ref="B20:J20"/>
    <mergeCell ref="B21:J21"/>
    <mergeCell ref="A22:J22"/>
    <mergeCell ref="A23:J23"/>
    <mergeCell ref="A24:B24"/>
    <mergeCell ref="C24:E24"/>
    <mergeCell ref="F24:H24"/>
    <mergeCell ref="I24:J24"/>
    <mergeCell ref="A36:J36"/>
    <mergeCell ref="A26:J26"/>
    <mergeCell ref="C27:D27"/>
    <mergeCell ref="E27:F27"/>
    <mergeCell ref="G27:H27"/>
    <mergeCell ref="I27:J27"/>
    <mergeCell ref="A30:J30"/>
    <mergeCell ref="A31:J31"/>
    <mergeCell ref="B32:J32"/>
    <mergeCell ref="B33:J33"/>
    <mergeCell ref="B34:J34"/>
    <mergeCell ref="B35:J35"/>
    <mergeCell ref="A37:J37"/>
    <mergeCell ref="A38:J38"/>
    <mergeCell ref="A40:J40"/>
    <mergeCell ref="D43:F43"/>
    <mergeCell ref="D44:F44"/>
  </mergeCells>
  <dataValidations count="15">
    <dataValidation allowBlank="1" sqref="A8" xr:uid="{00000000-0002-0000-0500-000000000000}"/>
    <dataValidation allowBlank="1" showInputMessage="1" prompt="Nombre del capítulo" sqref="B8:J10" xr:uid="{00000000-0002-0000-0500-000001000000}"/>
    <dataValidation allowBlank="1" showInputMessage="1" showErrorMessage="1" prompt="¿A quién va dirigido el programa?, ¿qué característica tiene esta población que requiere ser beneficiada?" sqref="B20:J20" xr:uid="{00000000-0002-0000-0500-000002000000}"/>
    <dataValidation allowBlank="1" showInputMessage="1" showErrorMessage="1" prompt="Nombre del producto" sqref="B32:J32" xr:uid="{00000000-0002-0000-0500-000003000000}"/>
    <dataValidation allowBlank="1" showInputMessage="1" showErrorMessage="1" prompt="1. Describir lo plasmado en el presupuesto_x000a_2. Describir lo alcanzado en términos financieros y de producción " sqref="B34:J34" xr:uid="{00000000-0002-0000-0500-000004000000}"/>
    <dataValidation allowBlank="1" showInputMessage="1" showErrorMessage="1" prompt="De existir desvío, explicar razones." sqref="B35:J35" xr:uid="{00000000-0002-0000-0500-000005000000}"/>
    <dataValidation allowBlank="1" showInputMessage="1" showErrorMessage="1" prompt="Oportunidades de mejora identificadas" sqref="A38:J39" xr:uid="{00000000-0002-0000-0500-000006000000}"/>
    <dataValidation allowBlank="1" showInputMessage="1" showErrorMessage="1" prompt="Presupuesto del programa" sqref="A25:C25 F25" xr:uid="{00000000-0002-0000-0500-000007000000}"/>
    <dataValidation allowBlank="1" showInputMessage="1" showErrorMessage="1" prompt="¿En qué consiste el programa?" sqref="B33:J33 B19:J19" xr:uid="{00000000-0002-0000-0500-000008000000}"/>
    <dataValidation allowBlank="1" showInputMessage="1" showErrorMessage="1" prompt="Nombre de cada producto" sqref="A28:A29" xr:uid="{00000000-0002-0000-0500-000009000000}"/>
    <dataValidation allowBlank="1" showInputMessage="1" showErrorMessage="1" prompt="Nombre del indicador" sqref="B28:B29" xr:uid="{00000000-0002-0000-0500-00000A000000}"/>
    <dataValidation allowBlank="1" showInputMessage="1" showErrorMessage="1" prompt="Meta anual del indicador" sqref="C28:C29 E28" xr:uid="{00000000-0002-0000-0500-00000B000000}"/>
    <dataValidation allowBlank="1" showInputMessage="1" showErrorMessage="1" prompt="Monto presupuestado para el producto" sqref="D28:D29 F28:F29 E29" xr:uid="{00000000-0002-0000-0500-00000C000000}"/>
    <dataValidation allowBlank="1" showInputMessage="1" showErrorMessage="1" prompt="Meta alcanzada en el trimestre" sqref="G28:G29" xr:uid="{00000000-0002-0000-0500-00000D000000}"/>
    <dataValidation allowBlank="1" showInputMessage="1" showErrorMessage="1" prompt="Monto ejecutado en el trimestre" sqref="H28:H29" xr:uid="{00000000-0002-0000-0500-00000E000000}"/>
  </dataValidations>
  <printOptions horizontalCentered="1" verticalCentered="1"/>
  <pageMargins left="0.70866141732283472" right="0.70866141732283472" top="0.74803149606299213" bottom="0.74803149606299213" header="0.31496062992125984" footer="0.31496062992125984"/>
  <pageSetup scale="56"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249977111117893"/>
  </sheetPr>
  <dimension ref="A1:K45"/>
  <sheetViews>
    <sheetView zoomScaleNormal="100" workbookViewId="0">
      <selection activeCell="B1" sqref="B1:J1"/>
    </sheetView>
  </sheetViews>
  <sheetFormatPr baseColWidth="10" defaultColWidth="11.42578125" defaultRowHeight="15" x14ac:dyDescent="0.25"/>
  <cols>
    <col min="1" max="1" width="23" style="6" customWidth="1"/>
    <col min="2" max="2" width="13.7109375" style="6" bestFit="1" customWidth="1"/>
    <col min="3" max="10" width="12.7109375" style="6" customWidth="1"/>
    <col min="11" max="11" width="11.42578125" style="6"/>
  </cols>
  <sheetData>
    <row r="1" spans="1:11" ht="21.75" thickBot="1" x14ac:dyDescent="0.3">
      <c r="A1" s="23"/>
      <c r="B1" s="104" t="s">
        <v>135</v>
      </c>
      <c r="C1" s="105"/>
      <c r="D1" s="105"/>
      <c r="E1" s="105"/>
      <c r="F1" s="105"/>
      <c r="G1" s="105"/>
      <c r="H1" s="105"/>
      <c r="I1" s="105"/>
      <c r="J1" s="106"/>
      <c r="K1" s="1"/>
    </row>
    <row r="2" spans="1:11" ht="21.75" thickBot="1" x14ac:dyDescent="0.3">
      <c r="A2" s="24"/>
      <c r="B2" s="107" t="s">
        <v>0</v>
      </c>
      <c r="C2" s="108"/>
      <c r="D2" s="107" t="s">
        <v>1</v>
      </c>
      <c r="E2" s="108"/>
      <c r="F2" s="108"/>
      <c r="G2" s="108"/>
      <c r="H2" s="109"/>
      <c r="I2" s="2" t="s">
        <v>2</v>
      </c>
      <c r="J2" s="3" t="s">
        <v>3</v>
      </c>
      <c r="K2" s="1"/>
    </row>
    <row r="3" spans="1:11" ht="21.75" thickBot="1" x14ac:dyDescent="0.3">
      <c r="A3" s="25"/>
      <c r="B3" s="110" t="s">
        <v>4</v>
      </c>
      <c r="C3" s="111"/>
      <c r="D3" s="110"/>
      <c r="E3" s="111"/>
      <c r="F3" s="111"/>
      <c r="G3" s="111"/>
      <c r="H3" s="112"/>
      <c r="I3" s="29">
        <v>45388</v>
      </c>
      <c r="J3" s="30"/>
      <c r="K3" s="1"/>
    </row>
    <row r="4" spans="1:11" x14ac:dyDescent="0.25">
      <c r="A4" s="100"/>
      <c r="B4" s="101"/>
      <c r="C4" s="101"/>
      <c r="D4" s="102"/>
      <c r="E4" s="102"/>
      <c r="F4" s="102"/>
      <c r="G4" s="102"/>
      <c r="H4" s="102"/>
      <c r="I4" s="101"/>
      <c r="J4" s="103"/>
      <c r="K4" s="1"/>
    </row>
    <row r="5" spans="1:11" ht="3" customHeight="1" x14ac:dyDescent="0.25">
      <c r="A5" s="92"/>
      <c r="B5" s="93"/>
      <c r="C5" s="93"/>
      <c r="D5" s="93"/>
      <c r="E5" s="93"/>
      <c r="F5" s="93"/>
      <c r="G5" s="93"/>
      <c r="H5" s="93"/>
      <c r="I5" s="93"/>
      <c r="J5" s="94"/>
      <c r="K5" s="1"/>
    </row>
    <row r="6" spans="1:11" ht="15.75" x14ac:dyDescent="0.25">
      <c r="A6" s="66" t="s">
        <v>5</v>
      </c>
      <c r="B6" s="67"/>
      <c r="C6" s="67"/>
      <c r="D6" s="67"/>
      <c r="E6" s="67"/>
      <c r="F6" s="67"/>
      <c r="G6" s="67"/>
      <c r="H6" s="67"/>
      <c r="I6" s="67"/>
      <c r="J6" s="68"/>
      <c r="K6" s="1"/>
    </row>
    <row r="7" spans="1:11" ht="15.75" x14ac:dyDescent="0.25">
      <c r="A7" s="69" t="s">
        <v>6</v>
      </c>
      <c r="B7" s="70"/>
      <c r="C7" s="70"/>
      <c r="D7" s="70"/>
      <c r="E7" s="70"/>
      <c r="F7" s="70"/>
      <c r="G7" s="70"/>
      <c r="H7" s="70"/>
      <c r="I7" s="70"/>
      <c r="J7" s="71"/>
      <c r="K7" s="1"/>
    </row>
    <row r="8" spans="1:11" x14ac:dyDescent="0.25">
      <c r="A8" s="4" t="s">
        <v>7</v>
      </c>
      <c r="B8" s="95" t="s">
        <v>8</v>
      </c>
      <c r="C8" s="96"/>
      <c r="D8" s="96"/>
      <c r="E8" s="96"/>
      <c r="F8" s="96"/>
      <c r="G8" s="96"/>
      <c r="H8" s="96"/>
      <c r="I8" s="96"/>
      <c r="J8" s="97"/>
      <c r="K8" s="1"/>
    </row>
    <row r="9" spans="1:11" ht="15" customHeight="1" x14ac:dyDescent="0.25">
      <c r="A9" s="26" t="s">
        <v>9</v>
      </c>
      <c r="B9" s="95" t="s">
        <v>10</v>
      </c>
      <c r="C9" s="96"/>
      <c r="D9" s="96"/>
      <c r="E9" s="96"/>
      <c r="F9" s="96"/>
      <c r="G9" s="96"/>
      <c r="H9" s="96"/>
      <c r="I9" s="96"/>
      <c r="J9" s="97"/>
      <c r="K9" s="1"/>
    </row>
    <row r="10" spans="1:11" x14ac:dyDescent="0.25">
      <c r="A10" s="26" t="s">
        <v>11</v>
      </c>
      <c r="B10" s="95" t="s">
        <v>12</v>
      </c>
      <c r="C10" s="96"/>
      <c r="D10" s="96"/>
      <c r="E10" s="96"/>
      <c r="F10" s="96"/>
      <c r="G10" s="96"/>
      <c r="H10" s="96"/>
      <c r="I10" s="96"/>
      <c r="J10" s="97"/>
      <c r="K10" s="1"/>
    </row>
    <row r="11" spans="1:11" ht="44.25" customHeight="1" x14ac:dyDescent="0.25">
      <c r="A11" s="4" t="s">
        <v>13</v>
      </c>
      <c r="B11" s="75" t="s">
        <v>14</v>
      </c>
      <c r="C11" s="98"/>
      <c r="D11" s="98"/>
      <c r="E11" s="98"/>
      <c r="F11" s="98"/>
      <c r="G11" s="98"/>
      <c r="H11" s="98"/>
      <c r="I11" s="98"/>
      <c r="J11" s="99"/>
    </row>
    <row r="12" spans="1:11" ht="49.5" customHeight="1" x14ac:dyDescent="0.25">
      <c r="A12" s="4" t="s">
        <v>15</v>
      </c>
      <c r="B12" s="75" t="s">
        <v>16</v>
      </c>
      <c r="C12" s="98"/>
      <c r="D12" s="98"/>
      <c r="E12" s="98"/>
      <c r="F12" s="98"/>
      <c r="G12" s="98"/>
      <c r="H12" s="98"/>
      <c r="I12" s="98"/>
      <c r="J12" s="99"/>
    </row>
    <row r="13" spans="1:11" ht="15.75" x14ac:dyDescent="0.25">
      <c r="A13" s="66" t="s">
        <v>17</v>
      </c>
      <c r="B13" s="67"/>
      <c r="C13" s="67"/>
      <c r="D13" s="67"/>
      <c r="E13" s="67"/>
      <c r="F13" s="67"/>
      <c r="G13" s="67"/>
      <c r="H13" s="67"/>
      <c r="I13" s="67"/>
      <c r="J13" s="68"/>
    </row>
    <row r="14" spans="1:11" ht="27.75" customHeight="1" x14ac:dyDescent="0.25">
      <c r="A14" s="4" t="s">
        <v>18</v>
      </c>
      <c r="B14" s="40">
        <v>3</v>
      </c>
      <c r="C14" s="91" t="str">
        <f>IFERROR(VLOOKUP(B14,'[1]Validacion datos'!A2:B5,2,FALSE),"")</f>
        <v>DESARROLLO PRODUCTIVO</v>
      </c>
      <c r="D14" s="91"/>
      <c r="E14" s="91"/>
      <c r="F14" s="91"/>
      <c r="G14" s="91"/>
      <c r="H14" s="91"/>
      <c r="I14" s="91"/>
      <c r="J14" s="91"/>
    </row>
    <row r="15" spans="1:11" ht="26.25" customHeight="1" x14ac:dyDescent="0.25">
      <c r="A15" s="4" t="s">
        <v>19</v>
      </c>
      <c r="B15" s="41">
        <v>3.3</v>
      </c>
      <c r="C15" s="91" t="str">
        <f>IFERROR(VLOOKUP(B15,'[1]Validacion datos'!A8:B26,2,FALSE),"")</f>
        <v>Competitividad e innovavión en un ambiente favorable a la cooperación y la responsabilidad social</v>
      </c>
      <c r="D15" s="91"/>
      <c r="E15" s="91"/>
      <c r="F15" s="91"/>
      <c r="G15" s="91"/>
      <c r="H15" s="91"/>
      <c r="I15" s="91"/>
      <c r="J15" s="91"/>
    </row>
    <row r="16" spans="1:11" ht="30.75" customHeight="1" x14ac:dyDescent="0.25">
      <c r="A16" s="4" t="s">
        <v>20</v>
      </c>
      <c r="B16" s="8" t="s">
        <v>71</v>
      </c>
      <c r="C16" s="91" t="str">
        <f>IFERROR(VLOOKUP(B16,'[1]Validacion datos'!D8:E64,2,FALSE),"")</f>
        <v>Fortalecer el sistema nacional de ciencia, tecnoloíia e innovación para dea respuestas a las demandas económicas, sociales y culturales de la nación y propiciar la inserción en la sociedad y economía del conocimiento</v>
      </c>
      <c r="D16" s="91"/>
      <c r="E16" s="91"/>
      <c r="F16" s="91"/>
      <c r="G16" s="91"/>
      <c r="H16" s="91"/>
      <c r="I16" s="91"/>
      <c r="J16" s="91"/>
    </row>
    <row r="17" spans="1:11" ht="15.75" x14ac:dyDescent="0.25">
      <c r="A17" s="66" t="s">
        <v>22</v>
      </c>
      <c r="B17" s="67"/>
      <c r="C17" s="67"/>
      <c r="D17" s="67"/>
      <c r="E17" s="67"/>
      <c r="F17" s="67"/>
      <c r="G17" s="67"/>
      <c r="H17" s="67"/>
      <c r="I17" s="67"/>
      <c r="J17" s="68"/>
    </row>
    <row r="18" spans="1:11" ht="29.25" customHeight="1" x14ac:dyDescent="0.25">
      <c r="A18" s="4" t="s">
        <v>23</v>
      </c>
      <c r="B18" s="75" t="s">
        <v>72</v>
      </c>
      <c r="C18" s="75"/>
      <c r="D18" s="75"/>
      <c r="E18" s="75"/>
      <c r="F18" s="75"/>
      <c r="G18" s="75"/>
      <c r="H18" s="75"/>
      <c r="I18" s="75"/>
      <c r="J18" s="76"/>
    </row>
    <row r="19" spans="1:11" ht="55.5" customHeight="1" x14ac:dyDescent="0.25">
      <c r="A19" s="9" t="s">
        <v>25</v>
      </c>
      <c r="B19" s="75" t="s">
        <v>76</v>
      </c>
      <c r="C19" s="75"/>
      <c r="D19" s="75"/>
      <c r="E19" s="75"/>
      <c r="F19" s="75"/>
      <c r="G19" s="75"/>
      <c r="H19" s="75"/>
      <c r="I19" s="75"/>
      <c r="J19" s="76"/>
    </row>
    <row r="20" spans="1:11" ht="34.5" customHeight="1" x14ac:dyDescent="0.25">
      <c r="A20" s="9" t="s">
        <v>26</v>
      </c>
      <c r="B20" s="75" t="s">
        <v>27</v>
      </c>
      <c r="C20" s="75"/>
      <c r="D20" s="75"/>
      <c r="E20" s="75"/>
      <c r="F20" s="75"/>
      <c r="G20" s="75"/>
      <c r="H20" s="75"/>
      <c r="I20" s="75"/>
      <c r="J20" s="76"/>
    </row>
    <row r="21" spans="1:11" ht="60" customHeight="1" x14ac:dyDescent="0.25">
      <c r="A21" s="9" t="s">
        <v>28</v>
      </c>
      <c r="B21" s="77" t="s">
        <v>73</v>
      </c>
      <c r="C21" s="77"/>
      <c r="D21" s="77"/>
      <c r="E21" s="77"/>
      <c r="F21" s="77"/>
      <c r="G21" s="77"/>
      <c r="H21" s="77"/>
      <c r="I21" s="77"/>
      <c r="J21" s="78"/>
      <c r="K21" s="1"/>
    </row>
    <row r="22" spans="1:11" ht="15.75" x14ac:dyDescent="0.25">
      <c r="A22" s="66" t="s">
        <v>29</v>
      </c>
      <c r="B22" s="67"/>
      <c r="C22" s="67"/>
      <c r="D22" s="67"/>
      <c r="E22" s="67"/>
      <c r="F22" s="67"/>
      <c r="G22" s="67"/>
      <c r="H22" s="67"/>
      <c r="I22" s="67"/>
      <c r="J22" s="68"/>
    </row>
    <row r="23" spans="1:11" ht="15.75" x14ac:dyDescent="0.25">
      <c r="A23" s="69" t="s">
        <v>30</v>
      </c>
      <c r="B23" s="70"/>
      <c r="C23" s="70"/>
      <c r="D23" s="70"/>
      <c r="E23" s="70"/>
      <c r="F23" s="70"/>
      <c r="G23" s="70"/>
      <c r="H23" s="70"/>
      <c r="I23" s="70"/>
      <c r="J23" s="71"/>
      <c r="K23" s="1"/>
    </row>
    <row r="24" spans="1:11" ht="15" customHeight="1" x14ac:dyDescent="0.25">
      <c r="A24" s="86" t="s">
        <v>31</v>
      </c>
      <c r="B24" s="87"/>
      <c r="C24" s="88" t="s">
        <v>32</v>
      </c>
      <c r="D24" s="89"/>
      <c r="E24" s="89"/>
      <c r="F24" s="89" t="s">
        <v>33</v>
      </c>
      <c r="G24" s="89"/>
      <c r="H24" s="87"/>
      <c r="I24" s="88" t="s">
        <v>34</v>
      </c>
      <c r="J24" s="90"/>
    </row>
    <row r="25" spans="1:11" x14ac:dyDescent="0.25">
      <c r="A25" s="79">
        <v>19865797</v>
      </c>
      <c r="B25" s="80"/>
      <c r="C25" s="81">
        <f>+D29</f>
        <v>113217592</v>
      </c>
      <c r="D25" s="82"/>
      <c r="E25" s="83"/>
      <c r="F25" s="81">
        <v>3012540.86</v>
      </c>
      <c r="G25" s="82"/>
      <c r="H25" s="83"/>
      <c r="I25" s="113">
        <f>+F25/C25</f>
        <v>2.6608416649596293E-2</v>
      </c>
      <c r="J25" s="114"/>
    </row>
    <row r="26" spans="1:11" ht="15.75" x14ac:dyDescent="0.25">
      <c r="A26" s="69" t="s">
        <v>35</v>
      </c>
      <c r="B26" s="70"/>
      <c r="C26" s="70"/>
      <c r="D26" s="70"/>
      <c r="E26" s="70"/>
      <c r="F26" s="70"/>
      <c r="G26" s="70"/>
      <c r="H26" s="70"/>
      <c r="I26" s="70"/>
      <c r="J26" s="71"/>
      <c r="K26" s="1"/>
    </row>
    <row r="27" spans="1:11" ht="15" customHeight="1" x14ac:dyDescent="0.25">
      <c r="A27" s="5"/>
      <c r="B27"/>
      <c r="C27" s="72" t="s">
        <v>36</v>
      </c>
      <c r="D27" s="73"/>
      <c r="E27" s="72" t="s">
        <v>101</v>
      </c>
      <c r="F27" s="73"/>
      <c r="G27" s="72" t="s">
        <v>102</v>
      </c>
      <c r="H27" s="72"/>
      <c r="I27" s="72" t="s">
        <v>37</v>
      </c>
      <c r="J27" s="74"/>
    </row>
    <row r="28" spans="1:11" ht="38.25" x14ac:dyDescent="0.25">
      <c r="A28" s="10" t="s">
        <v>38</v>
      </c>
      <c r="B28" s="11" t="s">
        <v>39</v>
      </c>
      <c r="C28" s="11" t="s">
        <v>40</v>
      </c>
      <c r="D28" s="11" t="s">
        <v>41</v>
      </c>
      <c r="E28" s="11" t="s">
        <v>42</v>
      </c>
      <c r="F28" s="11" t="s">
        <v>43</v>
      </c>
      <c r="G28" s="11" t="s">
        <v>44</v>
      </c>
      <c r="H28" s="11" t="s">
        <v>45</v>
      </c>
      <c r="I28" s="11" t="s">
        <v>46</v>
      </c>
      <c r="J28" s="12" t="s">
        <v>47</v>
      </c>
    </row>
    <row r="29" spans="1:11" ht="107.1" customHeight="1" x14ac:dyDescent="0.25">
      <c r="A29" s="45" t="s">
        <v>74</v>
      </c>
      <c r="B29" s="46" t="s">
        <v>75</v>
      </c>
      <c r="C29" s="13">
        <v>9</v>
      </c>
      <c r="D29" s="35">
        <v>113217592</v>
      </c>
      <c r="E29" s="13">
        <v>9</v>
      </c>
      <c r="F29" s="35">
        <v>113217592</v>
      </c>
      <c r="G29" s="14">
        <v>9</v>
      </c>
      <c r="H29" s="35">
        <v>47889712.57</v>
      </c>
      <c r="I29" s="15">
        <f>+Tabla17[[#This Row],[Física 
(E)]]/Tabla17[[#This Row],[Física
(C)]]</f>
        <v>1</v>
      </c>
      <c r="J29" s="16">
        <f>+Tabla17[[#This Row],[Financiera 
 (F)]]/Tabla17[[#This Row],[Financiera
(D)]]</f>
        <v>0.42298826290175823</v>
      </c>
    </row>
    <row r="30" spans="1:11" x14ac:dyDescent="0.25">
      <c r="A30" s="17"/>
      <c r="B30" s="18"/>
      <c r="C30" s="19"/>
      <c r="D30" s="20"/>
      <c r="E30" s="20"/>
      <c r="F30" s="20"/>
      <c r="G30" s="21"/>
      <c r="H30" s="20"/>
      <c r="I30" s="15"/>
      <c r="J30" s="16"/>
    </row>
    <row r="31" spans="1:11" ht="15.75" x14ac:dyDescent="0.25">
      <c r="A31" s="66" t="s">
        <v>49</v>
      </c>
      <c r="B31" s="67"/>
      <c r="C31" s="67"/>
      <c r="D31" s="67"/>
      <c r="E31" s="67"/>
      <c r="F31" s="67"/>
      <c r="G31" s="67"/>
      <c r="H31" s="67"/>
      <c r="I31" s="67"/>
      <c r="J31" s="68"/>
    </row>
    <row r="32" spans="1:11" ht="15.75" x14ac:dyDescent="0.25">
      <c r="A32" s="69" t="s">
        <v>50</v>
      </c>
      <c r="B32" s="70"/>
      <c r="C32" s="70"/>
      <c r="D32" s="70"/>
      <c r="E32" s="70"/>
      <c r="F32" s="70"/>
      <c r="G32" s="70"/>
      <c r="H32" s="70"/>
      <c r="I32" s="70"/>
      <c r="J32" s="71"/>
      <c r="K32" s="1"/>
    </row>
    <row r="33" spans="1:11" ht="32.1" customHeight="1" x14ac:dyDescent="0.25">
      <c r="A33" s="22" t="s">
        <v>51</v>
      </c>
      <c r="B33" s="77" t="s">
        <v>74</v>
      </c>
      <c r="C33" s="77"/>
      <c r="D33" s="77"/>
      <c r="E33" s="77"/>
      <c r="F33" s="77"/>
      <c r="G33" s="77"/>
      <c r="H33" s="77"/>
      <c r="I33" s="77"/>
      <c r="J33" s="78"/>
    </row>
    <row r="34" spans="1:11" ht="32.1" customHeight="1" x14ac:dyDescent="0.25">
      <c r="A34" s="22" t="s">
        <v>52</v>
      </c>
      <c r="B34" s="75" t="s">
        <v>76</v>
      </c>
      <c r="C34" s="75"/>
      <c r="D34" s="75"/>
      <c r="E34" s="75"/>
      <c r="F34" s="75"/>
      <c r="G34" s="75"/>
      <c r="H34" s="75"/>
      <c r="I34" s="75"/>
      <c r="J34" s="76"/>
    </row>
    <row r="35" spans="1:11" ht="32.1" customHeight="1" x14ac:dyDescent="0.25">
      <c r="A35" s="22" t="s">
        <v>53</v>
      </c>
      <c r="B35" s="75" t="s">
        <v>113</v>
      </c>
      <c r="C35" s="75"/>
      <c r="D35" s="75"/>
      <c r="E35" s="75"/>
      <c r="F35" s="75"/>
      <c r="G35" s="75"/>
      <c r="H35" s="75"/>
      <c r="I35" s="75"/>
      <c r="J35" s="76"/>
    </row>
    <row r="36" spans="1:11" ht="51.75" customHeight="1" x14ac:dyDescent="0.25">
      <c r="A36" s="22" t="s">
        <v>54</v>
      </c>
      <c r="B36" s="124" t="s">
        <v>130</v>
      </c>
      <c r="C36" s="124"/>
      <c r="D36" s="124"/>
      <c r="E36" s="124"/>
      <c r="F36" s="124"/>
      <c r="G36" s="124"/>
      <c r="H36" s="124"/>
      <c r="I36" s="124"/>
      <c r="J36" s="125"/>
    </row>
    <row r="37" spans="1:11" ht="15.75" x14ac:dyDescent="0.25">
      <c r="A37" s="66" t="s">
        <v>55</v>
      </c>
      <c r="B37" s="67"/>
      <c r="C37" s="67"/>
      <c r="D37" s="67"/>
      <c r="E37" s="67"/>
      <c r="F37" s="67"/>
      <c r="G37" s="67"/>
      <c r="H37" s="67"/>
      <c r="I37" s="67"/>
      <c r="J37" s="68"/>
    </row>
    <row r="38" spans="1:11" ht="15.75" x14ac:dyDescent="0.25">
      <c r="A38" s="57" t="s">
        <v>56</v>
      </c>
      <c r="B38" s="58"/>
      <c r="C38" s="58"/>
      <c r="D38" s="58"/>
      <c r="E38" s="58"/>
      <c r="F38" s="58"/>
      <c r="G38" s="58"/>
      <c r="H38" s="58"/>
      <c r="I38" s="58"/>
      <c r="J38" s="59"/>
      <c r="K38" s="1"/>
    </row>
    <row r="39" spans="1:11" ht="27.75" customHeight="1" x14ac:dyDescent="0.25">
      <c r="A39" s="60"/>
      <c r="B39" s="61"/>
      <c r="C39" s="61"/>
      <c r="D39" s="61"/>
      <c r="E39" s="61"/>
      <c r="F39" s="61"/>
      <c r="G39" s="61"/>
      <c r="H39" s="61"/>
      <c r="I39" s="61"/>
      <c r="J39" s="62"/>
    </row>
    <row r="40" spans="1:11" ht="27.75" customHeight="1" x14ac:dyDescent="0.25">
      <c r="A40" s="28"/>
      <c r="B40" s="28"/>
      <c r="C40" s="28"/>
      <c r="D40" s="28"/>
      <c r="E40" s="28"/>
      <c r="F40" s="28"/>
      <c r="G40" s="28"/>
      <c r="H40" s="28"/>
      <c r="I40" s="28"/>
      <c r="J40" s="28"/>
    </row>
    <row r="41" spans="1:11" ht="30.75" customHeight="1" x14ac:dyDescent="0.25">
      <c r="A41" s="63" t="s">
        <v>57</v>
      </c>
      <c r="B41" s="63"/>
      <c r="C41" s="63"/>
      <c r="D41" s="63"/>
      <c r="E41" s="63"/>
      <c r="F41" s="63"/>
      <c r="G41" s="63"/>
      <c r="H41" s="63"/>
      <c r="I41" s="63"/>
      <c r="J41" s="63"/>
    </row>
    <row r="43" spans="1:11" x14ac:dyDescent="0.25">
      <c r="A43" s="31" t="s">
        <v>58</v>
      </c>
      <c r="B43" s="49">
        <f>+A25</f>
        <v>19865797</v>
      </c>
      <c r="D43" s="44"/>
      <c r="E43" s="44"/>
      <c r="F43" s="44"/>
      <c r="H43" s="44"/>
      <c r="I43" s="44"/>
      <c r="J43" s="44"/>
    </row>
    <row r="44" spans="1:11" x14ac:dyDescent="0.25">
      <c r="A44" s="31" t="s">
        <v>59</v>
      </c>
      <c r="B44" s="49">
        <f>+C25</f>
        <v>113217592</v>
      </c>
      <c r="D44" s="64" t="s">
        <v>114</v>
      </c>
      <c r="E44" s="64"/>
      <c r="F44" s="64"/>
      <c r="H44" s="43"/>
      <c r="I44" s="43" t="s">
        <v>116</v>
      </c>
    </row>
    <row r="45" spans="1:11" x14ac:dyDescent="0.25">
      <c r="A45" s="31" t="s">
        <v>70</v>
      </c>
      <c r="B45" s="49">
        <f>+F25</f>
        <v>3012540.86</v>
      </c>
      <c r="D45" s="65" t="s">
        <v>115</v>
      </c>
      <c r="E45" s="65"/>
      <c r="F45" s="65"/>
      <c r="H45" s="42"/>
      <c r="I45" s="42" t="s">
        <v>117</v>
      </c>
    </row>
  </sheetData>
  <mergeCells count="50">
    <mergeCell ref="A4:J4"/>
    <mergeCell ref="B1:J1"/>
    <mergeCell ref="B2:C2"/>
    <mergeCell ref="D2:H2"/>
    <mergeCell ref="B3:C3"/>
    <mergeCell ref="D3:H3"/>
    <mergeCell ref="C16:J16"/>
    <mergeCell ref="A5:J5"/>
    <mergeCell ref="A6:J6"/>
    <mergeCell ref="A7:J7"/>
    <mergeCell ref="B8:J8"/>
    <mergeCell ref="B9:J9"/>
    <mergeCell ref="B10:J10"/>
    <mergeCell ref="B11:J11"/>
    <mergeCell ref="B12:J12"/>
    <mergeCell ref="A13:J13"/>
    <mergeCell ref="C14:J14"/>
    <mergeCell ref="C15:J15"/>
    <mergeCell ref="A25:B25"/>
    <mergeCell ref="C25:E25"/>
    <mergeCell ref="F25:H25"/>
    <mergeCell ref="I25:J25"/>
    <mergeCell ref="A17:J17"/>
    <mergeCell ref="B18:J18"/>
    <mergeCell ref="B19:J19"/>
    <mergeCell ref="B20:J20"/>
    <mergeCell ref="B21:J21"/>
    <mergeCell ref="A22:J22"/>
    <mergeCell ref="A23:J23"/>
    <mergeCell ref="A24:B24"/>
    <mergeCell ref="C24:E24"/>
    <mergeCell ref="F24:H24"/>
    <mergeCell ref="I24:J24"/>
    <mergeCell ref="A37:J37"/>
    <mergeCell ref="A26:J26"/>
    <mergeCell ref="C27:D27"/>
    <mergeCell ref="E27:F27"/>
    <mergeCell ref="G27:H27"/>
    <mergeCell ref="I27:J27"/>
    <mergeCell ref="A31:J31"/>
    <mergeCell ref="A32:J32"/>
    <mergeCell ref="B33:J33"/>
    <mergeCell ref="B34:J34"/>
    <mergeCell ref="B35:J35"/>
    <mergeCell ref="B36:J36"/>
    <mergeCell ref="A38:J38"/>
    <mergeCell ref="A39:J39"/>
    <mergeCell ref="A41:J41"/>
    <mergeCell ref="D44:F44"/>
    <mergeCell ref="D45:F45"/>
  </mergeCells>
  <dataValidations count="15">
    <dataValidation allowBlank="1" sqref="A8" xr:uid="{00000000-0002-0000-0600-000000000000}"/>
    <dataValidation allowBlank="1" showInputMessage="1" prompt="Nombre del capítulo" sqref="B8:J10" xr:uid="{00000000-0002-0000-0600-000001000000}"/>
    <dataValidation allowBlank="1" showInputMessage="1" showErrorMessage="1" prompt="¿A quién va dirigido el programa?, ¿qué característica tiene esta población que requiere ser beneficiada?" sqref="B20:J20" xr:uid="{00000000-0002-0000-0600-000002000000}"/>
    <dataValidation allowBlank="1" showInputMessage="1" showErrorMessage="1" prompt="Nombre del producto" sqref="B33:J33" xr:uid="{00000000-0002-0000-0600-000003000000}"/>
    <dataValidation allowBlank="1" showInputMessage="1" showErrorMessage="1" prompt="1. Describir lo plasmado en el presupuesto_x000a_2. Describir lo alcanzado en términos financieros y de producción " sqref="B35:J35" xr:uid="{00000000-0002-0000-0600-000004000000}"/>
    <dataValidation allowBlank="1" showInputMessage="1" showErrorMessage="1" prompt="De existir desvío, explicar razones." sqref="B36:J36" xr:uid="{00000000-0002-0000-0600-000005000000}"/>
    <dataValidation allowBlank="1" showInputMessage="1" showErrorMessage="1" prompt="Oportunidades de mejora identificadas" sqref="A39:J40" xr:uid="{00000000-0002-0000-0600-000006000000}"/>
    <dataValidation allowBlank="1" showInputMessage="1" showErrorMessage="1" prompt="Presupuesto del programa" sqref="A25:C25 F25" xr:uid="{00000000-0002-0000-0600-000007000000}"/>
    <dataValidation allowBlank="1" showInputMessage="1" showErrorMessage="1" prompt="¿En qué consiste el programa?" sqref="B34:J34 B19:J19" xr:uid="{00000000-0002-0000-0600-000008000000}"/>
    <dataValidation allowBlank="1" showInputMessage="1" showErrorMessage="1" prompt="Nombre de cada producto" sqref="A28:A30" xr:uid="{00000000-0002-0000-0600-000009000000}"/>
    <dataValidation allowBlank="1" showInputMessage="1" showErrorMessage="1" prompt="Nombre del indicador" sqref="B28:B30" xr:uid="{00000000-0002-0000-0600-00000A000000}"/>
    <dataValidation allowBlank="1" showInputMessage="1" showErrorMessage="1" prompt="Meta anual del indicador" sqref="C28:C30 E28" xr:uid="{00000000-0002-0000-0600-00000B000000}"/>
    <dataValidation allowBlank="1" showInputMessage="1" showErrorMessage="1" prompt="Monto presupuestado para el producto" sqref="D28:D30 E29:E30 F28:F30" xr:uid="{00000000-0002-0000-0600-00000C000000}"/>
    <dataValidation allowBlank="1" showInputMessage="1" showErrorMessage="1" prompt="Meta alcanzada en el trimestre" sqref="G28:G30" xr:uid="{00000000-0002-0000-0600-00000D000000}"/>
    <dataValidation allowBlank="1" showInputMessage="1" showErrorMessage="1" prompt="Monto ejecutado en el trimestre" sqref="H28:H30" xr:uid="{00000000-0002-0000-0600-00000E000000}"/>
  </dataValidations>
  <printOptions horizontalCentered="1" verticalCentered="1"/>
  <pageMargins left="0.51181102362204722" right="0.51181102362204722" top="0.74803149606299213" bottom="0.74803149606299213" header="0.31496062992125984" footer="0.31496062992125984"/>
  <pageSetup scale="58" fitToWidth="0" orientation="portrait" r:id="rId1"/>
  <ignoredErrors>
    <ignoredError sqref="D30:J30" calculatedColumn="1"/>
  </ignoredErrors>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249977111117893"/>
    <pageSetUpPr fitToPage="1"/>
  </sheetPr>
  <dimension ref="A1:K44"/>
  <sheetViews>
    <sheetView showGridLines="0" tabSelected="1" zoomScaleNormal="100" workbookViewId="0">
      <selection activeCell="K11" sqref="K11"/>
    </sheetView>
  </sheetViews>
  <sheetFormatPr baseColWidth="10" defaultColWidth="11.42578125" defaultRowHeight="15" x14ac:dyDescent="0.25"/>
  <cols>
    <col min="1" max="1" width="23" style="6" customWidth="1"/>
    <col min="2" max="2" width="13.7109375" style="6" bestFit="1" customWidth="1"/>
    <col min="3" max="10" width="12.7109375" style="6" customWidth="1"/>
    <col min="11" max="11" width="11.42578125" style="6"/>
  </cols>
  <sheetData>
    <row r="1" spans="1:11" ht="21.75" thickBot="1" x14ac:dyDescent="0.3">
      <c r="A1" s="23"/>
      <c r="B1" s="104" t="s">
        <v>135</v>
      </c>
      <c r="C1" s="105"/>
      <c r="D1" s="105"/>
      <c r="E1" s="105"/>
      <c r="F1" s="105"/>
      <c r="G1" s="105"/>
      <c r="H1" s="105"/>
      <c r="I1" s="105"/>
      <c r="J1" s="106"/>
      <c r="K1" s="1"/>
    </row>
    <row r="2" spans="1:11" ht="21.75" thickBot="1" x14ac:dyDescent="0.3">
      <c r="A2" s="24"/>
      <c r="B2" s="107" t="s">
        <v>0</v>
      </c>
      <c r="C2" s="108"/>
      <c r="D2" s="107" t="s">
        <v>1</v>
      </c>
      <c r="E2" s="108"/>
      <c r="F2" s="108"/>
      <c r="G2" s="108"/>
      <c r="H2" s="109"/>
      <c r="I2" s="2" t="s">
        <v>2</v>
      </c>
      <c r="J2" s="3" t="s">
        <v>3</v>
      </c>
      <c r="K2" s="1"/>
    </row>
    <row r="3" spans="1:11" ht="21.75" thickBot="1" x14ac:dyDescent="0.3">
      <c r="A3" s="25"/>
      <c r="B3" s="110" t="s">
        <v>4</v>
      </c>
      <c r="C3" s="111"/>
      <c r="D3" s="110"/>
      <c r="E3" s="111"/>
      <c r="F3" s="111"/>
      <c r="G3" s="111"/>
      <c r="H3" s="112"/>
      <c r="I3" s="29">
        <v>45388</v>
      </c>
      <c r="J3" s="30"/>
      <c r="K3" s="1"/>
    </row>
    <row r="4" spans="1:11" x14ac:dyDescent="0.25">
      <c r="A4" s="100"/>
      <c r="B4" s="101"/>
      <c r="C4" s="101"/>
      <c r="D4" s="102"/>
      <c r="E4" s="102"/>
      <c r="F4" s="102"/>
      <c r="G4" s="102"/>
      <c r="H4" s="102"/>
      <c r="I4" s="101"/>
      <c r="J4" s="103"/>
      <c r="K4" s="1"/>
    </row>
    <row r="5" spans="1:11" ht="3" customHeight="1" x14ac:dyDescent="0.25">
      <c r="A5" s="92"/>
      <c r="B5" s="93"/>
      <c r="C5" s="93"/>
      <c r="D5" s="93"/>
      <c r="E5" s="93"/>
      <c r="F5" s="93"/>
      <c r="G5" s="93"/>
      <c r="H5" s="93"/>
      <c r="I5" s="93"/>
      <c r="J5" s="94"/>
      <c r="K5" s="1"/>
    </row>
    <row r="6" spans="1:11" ht="15.75" x14ac:dyDescent="0.25">
      <c r="A6" s="66" t="s">
        <v>106</v>
      </c>
      <c r="B6" s="67"/>
      <c r="C6" s="67"/>
      <c r="D6" s="67"/>
      <c r="E6" s="67"/>
      <c r="F6" s="67"/>
      <c r="G6" s="67"/>
      <c r="H6" s="67"/>
      <c r="I6" s="67"/>
      <c r="J6" s="68"/>
      <c r="K6" s="1"/>
    </row>
    <row r="7" spans="1:11" ht="15.75" x14ac:dyDescent="0.25">
      <c r="A7" s="69" t="s">
        <v>6</v>
      </c>
      <c r="B7" s="70"/>
      <c r="C7" s="70"/>
      <c r="D7" s="70"/>
      <c r="E7" s="70"/>
      <c r="F7" s="70"/>
      <c r="G7" s="70"/>
      <c r="H7" s="70"/>
      <c r="I7" s="70"/>
      <c r="J7" s="71"/>
      <c r="K7" s="1"/>
    </row>
    <row r="8" spans="1:11" x14ac:dyDescent="0.25">
      <c r="A8" s="4" t="s">
        <v>7</v>
      </c>
      <c r="B8" s="95" t="s">
        <v>8</v>
      </c>
      <c r="C8" s="96"/>
      <c r="D8" s="96"/>
      <c r="E8" s="96"/>
      <c r="F8" s="96"/>
      <c r="G8" s="96"/>
      <c r="H8" s="96"/>
      <c r="I8" s="96"/>
      <c r="J8" s="97"/>
      <c r="K8" s="1"/>
    </row>
    <row r="9" spans="1:11" ht="15" customHeight="1" x14ac:dyDescent="0.25">
      <c r="A9" s="26" t="s">
        <v>9</v>
      </c>
      <c r="B9" s="95" t="s">
        <v>10</v>
      </c>
      <c r="C9" s="96"/>
      <c r="D9" s="96"/>
      <c r="E9" s="96"/>
      <c r="F9" s="96"/>
      <c r="G9" s="96"/>
      <c r="H9" s="96"/>
      <c r="I9" s="96"/>
      <c r="J9" s="97"/>
      <c r="K9" s="1"/>
    </row>
    <row r="10" spans="1:11" x14ac:dyDescent="0.25">
      <c r="A10" s="26" t="s">
        <v>11</v>
      </c>
      <c r="B10" s="95" t="s">
        <v>12</v>
      </c>
      <c r="C10" s="96"/>
      <c r="D10" s="96"/>
      <c r="E10" s="96"/>
      <c r="F10" s="96"/>
      <c r="G10" s="96"/>
      <c r="H10" s="96"/>
      <c r="I10" s="96"/>
      <c r="J10" s="97"/>
      <c r="K10" s="1"/>
    </row>
    <row r="11" spans="1:11" ht="44.25" customHeight="1" x14ac:dyDescent="0.25">
      <c r="A11" s="4" t="s">
        <v>13</v>
      </c>
      <c r="B11" s="75" t="s">
        <v>107</v>
      </c>
      <c r="C11" s="98"/>
      <c r="D11" s="98"/>
      <c r="E11" s="98"/>
      <c r="F11" s="98"/>
      <c r="G11" s="98"/>
      <c r="H11" s="98"/>
      <c r="I11" s="98"/>
      <c r="J11" s="99"/>
    </row>
    <row r="12" spans="1:11" ht="49.5" customHeight="1" x14ac:dyDescent="0.25">
      <c r="A12" s="4" t="s">
        <v>15</v>
      </c>
      <c r="B12" s="75" t="s">
        <v>108</v>
      </c>
      <c r="C12" s="98"/>
      <c r="D12" s="98"/>
      <c r="E12" s="98"/>
      <c r="F12" s="98"/>
      <c r="G12" s="98"/>
      <c r="H12" s="98"/>
      <c r="I12" s="98"/>
      <c r="J12" s="99"/>
    </row>
    <row r="13" spans="1:11" ht="15.75" x14ac:dyDescent="0.25">
      <c r="A13" s="66" t="s">
        <v>17</v>
      </c>
      <c r="B13" s="67"/>
      <c r="C13" s="67"/>
      <c r="D13" s="67"/>
      <c r="E13" s="67"/>
      <c r="F13" s="67"/>
      <c r="G13" s="67"/>
      <c r="H13" s="67"/>
      <c r="I13" s="67"/>
      <c r="J13" s="68"/>
    </row>
    <row r="14" spans="1:11" ht="27.75" customHeight="1" x14ac:dyDescent="0.25">
      <c r="A14" s="4" t="s">
        <v>18</v>
      </c>
      <c r="B14" s="27">
        <v>3</v>
      </c>
      <c r="C14" s="91" t="str">
        <f>IFERROR(VLOOKUP(B14,'[1]Validacion datos'!A2:B5,2,FALSE),"")</f>
        <v>DESARROLLO PRODUCTIVO</v>
      </c>
      <c r="D14" s="91"/>
      <c r="E14" s="91"/>
      <c r="F14" s="91"/>
      <c r="G14" s="91"/>
      <c r="H14" s="91"/>
      <c r="I14" s="91"/>
      <c r="J14" s="91"/>
    </row>
    <row r="15" spans="1:11" ht="26.25" customHeight="1" x14ac:dyDescent="0.25">
      <c r="A15" s="4" t="s">
        <v>19</v>
      </c>
      <c r="B15" s="7">
        <v>3.2</v>
      </c>
      <c r="C15" s="91" t="str">
        <f>IFERROR(VLOOKUP(B15,'[1]Validacion datos'!A8:B26,2,FALSE),"")</f>
        <v>Energía confiable y ambientalmente sostenible</v>
      </c>
      <c r="D15" s="91"/>
      <c r="E15" s="91"/>
      <c r="F15" s="91"/>
      <c r="G15" s="91"/>
      <c r="H15" s="91"/>
      <c r="I15" s="91"/>
      <c r="J15" s="91"/>
    </row>
    <row r="16" spans="1:11" ht="30.6" customHeight="1" x14ac:dyDescent="0.25">
      <c r="A16" s="4" t="s">
        <v>20</v>
      </c>
      <c r="B16" s="7" t="s">
        <v>77</v>
      </c>
      <c r="C16" s="126" t="s">
        <v>78</v>
      </c>
      <c r="D16" s="126"/>
      <c r="E16" s="126"/>
      <c r="F16" s="126"/>
      <c r="G16" s="126"/>
      <c r="H16" s="126"/>
      <c r="I16" s="126"/>
      <c r="J16" s="126"/>
    </row>
    <row r="17" spans="1:11" ht="15.75" x14ac:dyDescent="0.25">
      <c r="A17" s="66" t="s">
        <v>22</v>
      </c>
      <c r="B17" s="67"/>
      <c r="C17" s="67"/>
      <c r="D17" s="67"/>
      <c r="E17" s="67"/>
      <c r="F17" s="67"/>
      <c r="G17" s="67"/>
      <c r="H17" s="67"/>
      <c r="I17" s="67"/>
      <c r="J17" s="68"/>
    </row>
    <row r="18" spans="1:11" ht="29.25" customHeight="1" x14ac:dyDescent="0.25">
      <c r="A18" s="4" t="s">
        <v>23</v>
      </c>
      <c r="B18" s="75" t="s">
        <v>132</v>
      </c>
      <c r="C18" s="75"/>
      <c r="D18" s="75"/>
      <c r="E18" s="75"/>
      <c r="F18" s="75"/>
      <c r="G18" s="75"/>
      <c r="H18" s="75"/>
      <c r="I18" s="75"/>
      <c r="J18" s="76"/>
    </row>
    <row r="19" spans="1:11" ht="33" customHeight="1" x14ac:dyDescent="0.25">
      <c r="A19" s="9" t="s">
        <v>25</v>
      </c>
      <c r="B19" s="75" t="s">
        <v>79</v>
      </c>
      <c r="C19" s="75"/>
      <c r="D19" s="75"/>
      <c r="E19" s="75"/>
      <c r="F19" s="75"/>
      <c r="G19" s="75"/>
      <c r="H19" s="75"/>
      <c r="I19" s="75"/>
      <c r="J19" s="76"/>
    </row>
    <row r="20" spans="1:11" ht="34.5" customHeight="1" x14ac:dyDescent="0.25">
      <c r="A20" s="9" t="s">
        <v>26</v>
      </c>
      <c r="B20" s="75" t="s">
        <v>80</v>
      </c>
      <c r="C20" s="75"/>
      <c r="D20" s="75"/>
      <c r="E20" s="75"/>
      <c r="F20" s="75"/>
      <c r="G20" s="75"/>
      <c r="H20" s="75"/>
      <c r="I20" s="75"/>
      <c r="J20" s="76"/>
    </row>
    <row r="21" spans="1:11" ht="78" customHeight="1" x14ac:dyDescent="0.25">
      <c r="A21" s="9" t="s">
        <v>28</v>
      </c>
      <c r="B21" s="75" t="s">
        <v>133</v>
      </c>
      <c r="C21" s="75"/>
      <c r="D21" s="75"/>
      <c r="E21" s="75"/>
      <c r="F21" s="75"/>
      <c r="G21" s="75"/>
      <c r="H21" s="75"/>
      <c r="I21" s="75"/>
      <c r="J21" s="76"/>
      <c r="K21" s="1"/>
    </row>
    <row r="22" spans="1:11" ht="15.75" x14ac:dyDescent="0.25">
      <c r="A22" s="66" t="s">
        <v>29</v>
      </c>
      <c r="B22" s="67"/>
      <c r="C22" s="67"/>
      <c r="D22" s="67"/>
      <c r="E22" s="67"/>
      <c r="F22" s="67"/>
      <c r="G22" s="67"/>
      <c r="H22" s="67"/>
      <c r="I22" s="67"/>
      <c r="J22" s="68"/>
    </row>
    <row r="23" spans="1:11" ht="15.75" x14ac:dyDescent="0.25">
      <c r="A23" s="69" t="s">
        <v>30</v>
      </c>
      <c r="B23" s="70"/>
      <c r="C23" s="70"/>
      <c r="D23" s="70"/>
      <c r="E23" s="70"/>
      <c r="F23" s="70"/>
      <c r="G23" s="70"/>
      <c r="H23" s="70"/>
      <c r="I23" s="70"/>
      <c r="J23" s="71"/>
      <c r="K23" s="1"/>
    </row>
    <row r="24" spans="1:11" ht="15" customHeight="1" x14ac:dyDescent="0.25">
      <c r="A24" s="86" t="s">
        <v>31</v>
      </c>
      <c r="B24" s="87"/>
      <c r="C24" s="88" t="s">
        <v>32</v>
      </c>
      <c r="D24" s="89"/>
      <c r="E24" s="89"/>
      <c r="F24" s="89" t="s">
        <v>33</v>
      </c>
      <c r="G24" s="89"/>
      <c r="H24" s="87"/>
      <c r="I24" s="88" t="s">
        <v>34</v>
      </c>
      <c r="J24" s="90"/>
    </row>
    <row r="25" spans="1:11" x14ac:dyDescent="0.25">
      <c r="A25" s="79">
        <v>28207124</v>
      </c>
      <c r="B25" s="80"/>
      <c r="C25" s="81">
        <v>145380277</v>
      </c>
      <c r="D25" s="82"/>
      <c r="E25" s="83"/>
      <c r="F25" s="81">
        <v>2464483.85</v>
      </c>
      <c r="G25" s="82"/>
      <c r="H25" s="83"/>
      <c r="I25" s="113">
        <f>+F25/C25</f>
        <v>1.6951982076633409E-2</v>
      </c>
      <c r="J25" s="114"/>
    </row>
    <row r="26" spans="1:11" ht="15.75" x14ac:dyDescent="0.25">
      <c r="A26" s="69" t="s">
        <v>35</v>
      </c>
      <c r="B26" s="70"/>
      <c r="C26" s="70"/>
      <c r="D26" s="70"/>
      <c r="E26" s="70"/>
      <c r="F26" s="70"/>
      <c r="G26" s="70"/>
      <c r="H26" s="70"/>
      <c r="I26" s="70"/>
      <c r="J26" s="71"/>
      <c r="K26" s="1"/>
    </row>
    <row r="27" spans="1:11" x14ac:dyDescent="0.25">
      <c r="A27" s="5"/>
      <c r="B27"/>
      <c r="C27" s="72" t="s">
        <v>36</v>
      </c>
      <c r="D27" s="73"/>
      <c r="E27" s="72" t="s">
        <v>101</v>
      </c>
      <c r="F27" s="73"/>
      <c r="G27" s="72" t="s">
        <v>102</v>
      </c>
      <c r="H27" s="72"/>
      <c r="I27" s="72" t="s">
        <v>37</v>
      </c>
      <c r="J27" s="74"/>
    </row>
    <row r="28" spans="1:11" ht="38.25" x14ac:dyDescent="0.25">
      <c r="A28" s="10" t="s">
        <v>38</v>
      </c>
      <c r="B28" s="11" t="s">
        <v>39</v>
      </c>
      <c r="C28" s="11" t="s">
        <v>40</v>
      </c>
      <c r="D28" s="11" t="s">
        <v>41</v>
      </c>
      <c r="E28" s="11" t="s">
        <v>42</v>
      </c>
      <c r="F28" s="11" t="s">
        <v>43</v>
      </c>
      <c r="G28" s="11" t="s">
        <v>44</v>
      </c>
      <c r="H28" s="11" t="s">
        <v>45</v>
      </c>
      <c r="I28" s="11" t="s">
        <v>46</v>
      </c>
      <c r="J28" s="12" t="s">
        <v>47</v>
      </c>
    </row>
    <row r="29" spans="1:11" ht="72" x14ac:dyDescent="0.25">
      <c r="A29" s="33" t="s">
        <v>81</v>
      </c>
      <c r="B29" s="34" t="s">
        <v>82</v>
      </c>
      <c r="C29" s="13">
        <v>4</v>
      </c>
      <c r="D29" s="35">
        <v>135585153</v>
      </c>
      <c r="E29" s="13">
        <v>4</v>
      </c>
      <c r="F29" s="35">
        <v>135585153</v>
      </c>
      <c r="G29" s="14">
        <v>1</v>
      </c>
      <c r="H29" s="47">
        <v>26195195.780000001</v>
      </c>
      <c r="I29" s="15">
        <f>+Tabla13[[#This Row],[Física 
(E)]]/Tabla13[[#This Row],[Física
(C)]]</f>
        <v>0.25</v>
      </c>
      <c r="J29" s="16">
        <f>+Tabla13[[#This Row],[Financiera 
 (F)]]/Tabla13[[#This Row],[Financiera
(D)]]</f>
        <v>0.19320106368873591</v>
      </c>
    </row>
    <row r="30" spans="1:11" ht="15.75" x14ac:dyDescent="0.25">
      <c r="A30" s="66" t="s">
        <v>49</v>
      </c>
      <c r="B30" s="67"/>
      <c r="C30" s="67"/>
      <c r="D30" s="67"/>
      <c r="E30" s="67"/>
      <c r="F30" s="67"/>
      <c r="G30" s="67"/>
      <c r="H30" s="67"/>
      <c r="I30" s="67"/>
      <c r="J30" s="68"/>
    </row>
    <row r="31" spans="1:11" ht="15.75" x14ac:dyDescent="0.25">
      <c r="A31" s="69" t="s">
        <v>50</v>
      </c>
      <c r="B31" s="70"/>
      <c r="C31" s="70"/>
      <c r="D31" s="70"/>
      <c r="E31" s="70"/>
      <c r="F31" s="70"/>
      <c r="G31" s="70"/>
      <c r="H31" s="70"/>
      <c r="I31" s="70"/>
      <c r="J31" s="71"/>
      <c r="K31" s="1"/>
    </row>
    <row r="32" spans="1:11" ht="28.5" customHeight="1" x14ac:dyDescent="0.25">
      <c r="A32" s="22" t="s">
        <v>51</v>
      </c>
      <c r="B32" s="77" t="s">
        <v>134</v>
      </c>
      <c r="C32" s="77"/>
      <c r="D32" s="77"/>
      <c r="E32" s="77"/>
      <c r="F32" s="77"/>
      <c r="G32" s="77"/>
      <c r="H32" s="77"/>
      <c r="I32" s="77"/>
      <c r="J32" s="78"/>
    </row>
    <row r="33" spans="1:11" ht="35.1" customHeight="1" x14ac:dyDescent="0.25">
      <c r="A33" s="22" t="s">
        <v>52</v>
      </c>
      <c r="B33" s="75" t="s">
        <v>83</v>
      </c>
      <c r="C33" s="75"/>
      <c r="D33" s="75"/>
      <c r="E33" s="75"/>
      <c r="F33" s="75"/>
      <c r="G33" s="75"/>
      <c r="H33" s="75"/>
      <c r="I33" s="75"/>
      <c r="J33" s="76"/>
    </row>
    <row r="34" spans="1:11" ht="43.5" customHeight="1" x14ac:dyDescent="0.25">
      <c r="A34" s="22" t="s">
        <v>53</v>
      </c>
      <c r="B34" s="75" t="s">
        <v>131</v>
      </c>
      <c r="C34" s="75"/>
      <c r="D34" s="75"/>
      <c r="E34" s="75"/>
      <c r="F34" s="75"/>
      <c r="G34" s="75"/>
      <c r="H34" s="75"/>
      <c r="I34" s="75"/>
      <c r="J34" s="76"/>
    </row>
    <row r="35" spans="1:11" ht="62.45" customHeight="1" x14ac:dyDescent="0.25">
      <c r="A35" s="22" t="s">
        <v>54</v>
      </c>
      <c r="B35" s="75" t="s">
        <v>123</v>
      </c>
      <c r="C35" s="75"/>
      <c r="D35" s="75"/>
      <c r="E35" s="75"/>
      <c r="F35" s="75"/>
      <c r="G35" s="75"/>
      <c r="H35" s="75"/>
      <c r="I35" s="75"/>
      <c r="J35" s="76"/>
    </row>
    <row r="36" spans="1:11" ht="15.75" x14ac:dyDescent="0.25">
      <c r="A36" s="66" t="s">
        <v>55</v>
      </c>
      <c r="B36" s="67"/>
      <c r="C36" s="67"/>
      <c r="D36" s="67"/>
      <c r="E36" s="67"/>
      <c r="F36" s="67"/>
      <c r="G36" s="67"/>
      <c r="H36" s="67"/>
      <c r="I36" s="67"/>
      <c r="J36" s="68"/>
    </row>
    <row r="37" spans="1:11" ht="15.75" x14ac:dyDescent="0.25">
      <c r="A37" s="57" t="s">
        <v>56</v>
      </c>
      <c r="B37" s="58"/>
      <c r="C37" s="58"/>
      <c r="D37" s="58"/>
      <c r="E37" s="58"/>
      <c r="F37" s="58"/>
      <c r="G37" s="58"/>
      <c r="H37" s="58"/>
      <c r="I37" s="58"/>
      <c r="J37" s="59"/>
      <c r="K37" s="1"/>
    </row>
    <row r="38" spans="1:11" ht="27.75" customHeight="1" x14ac:dyDescent="0.25">
      <c r="A38" s="60"/>
      <c r="B38" s="61"/>
      <c r="C38" s="61"/>
      <c r="D38" s="61"/>
      <c r="E38" s="61"/>
      <c r="F38" s="61"/>
      <c r="G38" s="61"/>
      <c r="H38" s="61"/>
      <c r="I38" s="61"/>
      <c r="J38" s="62"/>
    </row>
    <row r="39" spans="1:11" ht="27.75" customHeight="1" x14ac:dyDescent="0.25">
      <c r="A39" s="28"/>
      <c r="B39" s="28"/>
      <c r="C39" s="28"/>
      <c r="D39" s="28"/>
      <c r="E39" s="28"/>
      <c r="F39" s="28"/>
      <c r="G39" s="28"/>
      <c r="H39" s="28"/>
      <c r="I39" s="28"/>
      <c r="J39" s="28"/>
    </row>
    <row r="40" spans="1:11" ht="30.75" customHeight="1" x14ac:dyDescent="0.25">
      <c r="A40" s="63" t="s">
        <v>57</v>
      </c>
      <c r="B40" s="63"/>
      <c r="C40" s="63"/>
      <c r="D40" s="63"/>
      <c r="E40" s="63"/>
      <c r="F40" s="63"/>
      <c r="G40" s="63"/>
      <c r="H40" s="63"/>
      <c r="I40" s="63"/>
      <c r="J40" s="63"/>
    </row>
    <row r="42" spans="1:11" x14ac:dyDescent="0.25">
      <c r="A42" s="31" t="s">
        <v>58</v>
      </c>
      <c r="B42" s="32">
        <f>+A25</f>
        <v>28207124</v>
      </c>
      <c r="D42" s="44"/>
      <c r="E42" s="44"/>
      <c r="F42" s="44"/>
      <c r="H42" s="44"/>
      <c r="I42" s="44"/>
      <c r="J42" s="44"/>
    </row>
    <row r="43" spans="1:11" x14ac:dyDescent="0.25">
      <c r="A43" s="31" t="s">
        <v>59</v>
      </c>
      <c r="B43" s="49">
        <f>+C25</f>
        <v>145380277</v>
      </c>
      <c r="D43" s="64" t="s">
        <v>114</v>
      </c>
      <c r="E43" s="64"/>
      <c r="F43" s="64"/>
      <c r="H43" s="43"/>
      <c r="I43" s="43" t="s">
        <v>116</v>
      </c>
    </row>
    <row r="44" spans="1:11" x14ac:dyDescent="0.25">
      <c r="A44" s="31" t="s">
        <v>70</v>
      </c>
      <c r="B44" s="54">
        <f>+H29</f>
        <v>26195195.780000001</v>
      </c>
      <c r="D44" s="65" t="s">
        <v>115</v>
      </c>
      <c r="E44" s="65"/>
      <c r="F44" s="65"/>
      <c r="H44" s="42"/>
      <c r="I44" s="42" t="s">
        <v>128</v>
      </c>
    </row>
  </sheetData>
  <mergeCells count="50">
    <mergeCell ref="A4:J4"/>
    <mergeCell ref="B1:J1"/>
    <mergeCell ref="B2:C2"/>
    <mergeCell ref="D2:H2"/>
    <mergeCell ref="B3:C3"/>
    <mergeCell ref="D3:H3"/>
    <mergeCell ref="C16:J16"/>
    <mergeCell ref="A5:J5"/>
    <mergeCell ref="A6:J6"/>
    <mergeCell ref="A7:J7"/>
    <mergeCell ref="B8:J8"/>
    <mergeCell ref="B9:J9"/>
    <mergeCell ref="B10:J10"/>
    <mergeCell ref="B11:J11"/>
    <mergeCell ref="B12:J12"/>
    <mergeCell ref="A13:J13"/>
    <mergeCell ref="C14:J14"/>
    <mergeCell ref="C15:J15"/>
    <mergeCell ref="A25:B25"/>
    <mergeCell ref="C25:E25"/>
    <mergeCell ref="F25:H25"/>
    <mergeCell ref="I25:J25"/>
    <mergeCell ref="A17:J17"/>
    <mergeCell ref="B18:J18"/>
    <mergeCell ref="B19:J19"/>
    <mergeCell ref="B20:J20"/>
    <mergeCell ref="B21:J21"/>
    <mergeCell ref="A22:J22"/>
    <mergeCell ref="A23:J23"/>
    <mergeCell ref="A24:B24"/>
    <mergeCell ref="C24:E24"/>
    <mergeCell ref="F24:H24"/>
    <mergeCell ref="I24:J24"/>
    <mergeCell ref="A36:J36"/>
    <mergeCell ref="A26:J26"/>
    <mergeCell ref="C27:D27"/>
    <mergeCell ref="E27:F27"/>
    <mergeCell ref="G27:H27"/>
    <mergeCell ref="I27:J27"/>
    <mergeCell ref="A30:J30"/>
    <mergeCell ref="A31:J31"/>
    <mergeCell ref="B32:J32"/>
    <mergeCell ref="B33:J33"/>
    <mergeCell ref="B34:J34"/>
    <mergeCell ref="B35:J35"/>
    <mergeCell ref="A37:J37"/>
    <mergeCell ref="A38:J38"/>
    <mergeCell ref="A40:J40"/>
    <mergeCell ref="D43:F43"/>
    <mergeCell ref="D44:F44"/>
  </mergeCells>
  <dataValidations count="15">
    <dataValidation allowBlank="1" sqref="A8" xr:uid="{00000000-0002-0000-0100-000000000000}"/>
    <dataValidation allowBlank="1" showInputMessage="1" prompt="Nombre del capítulo" sqref="B8:J10" xr:uid="{00000000-0002-0000-0100-000001000000}"/>
    <dataValidation allowBlank="1" showInputMessage="1" showErrorMessage="1" prompt="¿A quién va dirigido el programa?, ¿qué característica tiene esta población que requiere ser beneficiada?" sqref="B20:J20" xr:uid="{00000000-0002-0000-0100-000002000000}"/>
    <dataValidation allowBlank="1" showInputMessage="1" showErrorMessage="1" prompt="Nombre del producto" sqref="B32:J32" xr:uid="{00000000-0002-0000-0100-000003000000}"/>
    <dataValidation allowBlank="1" showInputMessage="1" showErrorMessage="1" prompt="1. Describir lo plasmado en el presupuesto_x000a_2. Describir lo alcanzado en términos financieros y de producción " sqref="B34:J34" xr:uid="{00000000-0002-0000-0100-000004000000}"/>
    <dataValidation allowBlank="1" showInputMessage="1" showErrorMessage="1" prompt="De existir desvío, explicar razones." sqref="B35:J35" xr:uid="{00000000-0002-0000-0100-000005000000}"/>
    <dataValidation allowBlank="1" showInputMessage="1" showErrorMessage="1" prompt="Oportunidades de mejora identificadas" sqref="A38:J39" xr:uid="{00000000-0002-0000-0100-000006000000}"/>
    <dataValidation allowBlank="1" showInputMessage="1" showErrorMessage="1" prompt="Presupuesto del programa" sqref="A25:C25 F25" xr:uid="{00000000-0002-0000-0100-000007000000}"/>
    <dataValidation allowBlank="1" showInputMessage="1" showErrorMessage="1" prompt="¿En qué consiste el programa?" sqref="B33:J33 B19:J19" xr:uid="{00000000-0002-0000-0100-000008000000}"/>
    <dataValidation allowBlank="1" showInputMessage="1" showErrorMessage="1" prompt="Nombre de cada producto" sqref="A28:A29" xr:uid="{00000000-0002-0000-0100-000009000000}"/>
    <dataValidation allowBlank="1" showInputMessage="1" showErrorMessage="1" prompt="Nombre del indicador" sqref="B28:B29" xr:uid="{00000000-0002-0000-0100-00000A000000}"/>
    <dataValidation allowBlank="1" showInputMessage="1" showErrorMessage="1" prompt="Meta anual del indicador" sqref="C28:C29 E28" xr:uid="{00000000-0002-0000-0100-00000B000000}"/>
    <dataValidation allowBlank="1" showInputMessage="1" showErrorMessage="1" prompt="Monto presupuestado para el producto" sqref="D28:D29 F28:F29 E29" xr:uid="{00000000-0002-0000-0100-00000C000000}"/>
    <dataValidation allowBlank="1" showInputMessage="1" showErrorMessage="1" prompt="Meta alcanzada en el trimestre" sqref="G28:G29" xr:uid="{00000000-0002-0000-0100-00000D000000}"/>
    <dataValidation allowBlank="1" showInputMessage="1" showErrorMessage="1" prompt="Monto ejecutado en el trimestre" sqref="H28" xr:uid="{00000000-0002-0000-0100-00000E000000}"/>
  </dataValidations>
  <printOptions horizontalCentered="1" verticalCentered="1"/>
  <pageMargins left="0.70866141732283472" right="0.70866141732283472" top="0.74803149606299213" bottom="0.74803149606299213" header="0.31496062992125984" footer="0.31496062992125984"/>
  <pageSetup scale="62" fitToWidth="0"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3875432-060c-4a96-bc33-cbf9aa818b47">
      <Terms xmlns="http://schemas.microsoft.com/office/infopath/2007/PartnerControls"/>
    </lcf76f155ced4ddcb4097134ff3c332f>
    <TaxCatchAll xmlns="2ea96bed-ecf9-4008-9cf6-cb17032fa9c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D23F7ED43D49CB40BF088741B792AD7D" ma:contentTypeVersion="15" ma:contentTypeDescription="Crear nuevo documento." ma:contentTypeScope="" ma:versionID="17c3f15651937ba655518e0e7a0dc57f">
  <xsd:schema xmlns:xsd="http://www.w3.org/2001/XMLSchema" xmlns:xs="http://www.w3.org/2001/XMLSchema" xmlns:p="http://schemas.microsoft.com/office/2006/metadata/properties" xmlns:ns2="23875432-060c-4a96-bc33-cbf9aa818b47" xmlns:ns3="2ea96bed-ecf9-4008-9cf6-cb17032fa9cb" targetNamespace="http://schemas.microsoft.com/office/2006/metadata/properties" ma:root="true" ma:fieldsID="61ecbdb7c75a7d35edb234913507d942" ns2:_="" ns3:_="">
    <xsd:import namespace="23875432-060c-4a96-bc33-cbf9aa818b47"/>
    <xsd:import namespace="2ea96bed-ecf9-4008-9cf6-cb17032fa9c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875432-060c-4a96-bc33-cbf9aa818b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e823bbae-0475-4f77-a65a-b521ad4efa3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ea96bed-ecf9-4008-9cf6-cb17032fa9cb"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2064a4e1-a069-46f8-a04f-7fb70492f654}" ma:internalName="TaxCatchAll" ma:showField="CatchAllData" ma:web="2ea96bed-ecf9-4008-9cf6-cb17032fa9cb">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61B1E0-2EDF-4049-9F48-0206C44F3965}">
  <ds:schemaRefs>
    <ds:schemaRef ds:uri="http://schemas.microsoft.com/office/2006/metadata/properties"/>
    <ds:schemaRef ds:uri="http://schemas.microsoft.com/office/infopath/2007/PartnerControls"/>
    <ds:schemaRef ds:uri="23875432-060c-4a96-bc33-cbf9aa818b47"/>
    <ds:schemaRef ds:uri="2ea96bed-ecf9-4008-9cf6-cb17032fa9cb"/>
  </ds:schemaRefs>
</ds:datastoreItem>
</file>

<file path=customXml/itemProps2.xml><?xml version="1.0" encoding="utf-8"?>
<ds:datastoreItem xmlns:ds="http://schemas.openxmlformats.org/officeDocument/2006/customXml" ds:itemID="{2EA01DDA-2482-47DF-9A3F-57180A9FD5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875432-060c-4a96-bc33-cbf9aa818b47"/>
    <ds:schemaRef ds:uri="2ea96bed-ecf9-4008-9cf6-cb17032fa9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5AE24C0-EAC3-4761-A39B-500D8DEEEE9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6816</vt:lpstr>
      <vt:lpstr>6817</vt:lpstr>
      <vt:lpstr>6819</vt:lpstr>
      <vt:lpstr>7706</vt:lpstr>
      <vt:lpstr>7707</vt:lpstr>
      <vt:lpstr>7708</vt:lpstr>
      <vt:lpstr>7709</vt:lpstr>
      <vt:lpstr>'6819'!Área_de_impresión</vt:lpstr>
      <vt:lpstr>'7706'!Área_de_impresión</vt:lpstr>
      <vt:lpstr>'7708'!Área_de_impresión</vt:lpstr>
      <vt:lpstr>'7709'!Área_de_impresión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Nicole Espaillat A.</dc:creator>
  <cp:keywords/>
  <dc:description/>
  <cp:lastModifiedBy>Marlene María Bonifacio</cp:lastModifiedBy>
  <cp:revision/>
  <cp:lastPrinted>2025-01-31T16:14:15Z</cp:lastPrinted>
  <dcterms:created xsi:type="dcterms:W3CDTF">2021-03-22T15:50:10Z</dcterms:created>
  <dcterms:modified xsi:type="dcterms:W3CDTF">2025-02-12T14:38:28Z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0x010100D23F7ED43D49CB40BF088741B792AD7D</vt:lpwstr>
  </property>
  <property fmtid="{D5CDD505-2E9C-101B-9397-08002B2CF9AE}" pid="3" name="MediaServiceImageTags">
    <vt:lpwstr/>
  </property>
</Properties>
</file>