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ner.lora\AppData\Local\Microsoft\Windows\INetCache\Content.Outlook\J89CHA60\"/>
    </mc:Choice>
  </mc:AlternateContent>
  <xr:revisionPtr revIDLastSave="0" documentId="8_{5C9EC6EF-4F06-4999-8C83-62D0139FADFD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7706" sheetId="1" r:id="rId1"/>
    <sheet name="7709" sheetId="2" r:id="rId2"/>
    <sheet name="6816-0002" sheetId="3" r:id="rId3"/>
    <sheet name="6817" sheetId="4" r:id="rId4"/>
    <sheet name="6819" sheetId="9" r:id="rId5"/>
    <sheet name="7707" sheetId="5" r:id="rId6"/>
    <sheet name="7708" sheetId="6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29" i="2"/>
  <c r="J29" i="1"/>
  <c r="C25" i="6" l="1"/>
  <c r="A25" i="6"/>
  <c r="C25" i="5"/>
  <c r="A25" i="5"/>
  <c r="C25" i="9"/>
  <c r="A25" i="9"/>
  <c r="C25" i="4"/>
  <c r="A25" i="4"/>
  <c r="C25" i="3"/>
  <c r="A25" i="3"/>
  <c r="C25" i="2"/>
  <c r="A25" i="2"/>
  <c r="A25" i="1"/>
  <c r="J30" i="2"/>
  <c r="B45" i="3"/>
  <c r="B45" i="2"/>
  <c r="B45" i="1"/>
  <c r="J30" i="1"/>
  <c r="J29" i="9"/>
  <c r="I29" i="9"/>
  <c r="B43" i="9"/>
  <c r="I25" i="9"/>
  <c r="C16" i="9"/>
  <c r="C15" i="9"/>
  <c r="C14" i="9"/>
  <c r="B43" i="6" l="1"/>
  <c r="J29" i="6"/>
  <c r="I29" i="6"/>
  <c r="J29" i="5"/>
  <c r="I29" i="5"/>
  <c r="J29" i="4"/>
  <c r="I29" i="4"/>
  <c r="J29" i="3"/>
  <c r="I29" i="3"/>
  <c r="I29" i="2"/>
  <c r="B43" i="5"/>
  <c r="B43" i="4"/>
  <c r="B43" i="3"/>
  <c r="B43" i="2"/>
  <c r="B43" i="1"/>
  <c r="C15" i="6" l="1"/>
  <c r="I25" i="6" l="1"/>
  <c r="C16" i="6"/>
  <c r="C14" i="6"/>
  <c r="I25" i="5" l="1"/>
  <c r="C16" i="5"/>
  <c r="C15" i="5"/>
  <c r="C14" i="5"/>
  <c r="I25" i="4" l="1"/>
  <c r="C16" i="4"/>
  <c r="C15" i="4"/>
  <c r="C14" i="4"/>
  <c r="I25" i="3" l="1"/>
  <c r="C16" i="3"/>
  <c r="C15" i="3"/>
  <c r="C14" i="3"/>
  <c r="I25" i="2" l="1"/>
  <c r="C16" i="2"/>
  <c r="C15" i="2"/>
  <c r="C14" i="2"/>
  <c r="C16" i="1" l="1"/>
  <c r="C15" i="1"/>
  <c r="C14" i="1"/>
</calcChain>
</file>

<file path=xl/sharedStrings.xml><?xml version="1.0" encoding="utf-8"?>
<sst xmlns="http://schemas.openxmlformats.org/spreadsheetml/2006/main" count="531" uniqueCount="120">
  <si>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</si>
  <si>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</si>
  <si>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</si>
  <si>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</si>
  <si>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</si>
  <si>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</si>
  <si>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</si>
  <si>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</si>
  <si>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</si>
  <si>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</si>
  <si>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</si>
  <si>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</si>
  <si>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</si>
  <si>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</si>
  <si>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</si>
  <si>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</si>
  <si>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</si>
  <si>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</si>
  <si>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</si>
  <si>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</si>
  <si>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</si>
  <si>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</si>
  <si>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</si>
  <si>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</si>
  <si>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</si>
  <si>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</si>
  <si>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</si>
  <si>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</si>
  <si>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</si>
  <si>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</si>
  <si>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</si>
  <si>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</si>
  <si>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</si>
  <si>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</si>
  <si>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</si>
  <si>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</si>
  <si>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</si>
  <si>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</si>
  <si>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</si>
  <si>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</si>
  <si>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</si>
  <si>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</si>
  <si>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</si>
  <si>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</si>
  <si>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</si>
  <si>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</si>
  <si>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</si>
  <si>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</si>
  <si>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</si>
  <si>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</si>
  <si>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</si>
  <si>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</si>
  <si>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</si>
  <si>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0222-MINISTERIO DE ENERGIA Y MINAS</t>
  </si>
  <si>
    <t>01-MINISTERIO DE ENERGIA Y MINAS</t>
  </si>
  <si>
    <t>0001-MINISTERIO DE ENERGIA Y MINAS</t>
  </si>
  <si>
    <t>Ser una entidad de excelencia en la formulacion y ejecucion eficiente, responsable y transparente de politicas de desarrollo, para el 
integral y gestion sostenible de los recursos energeticos y mineros, en beneficios de las presentes y futuras generaciones de 
Dominicanos.</t>
  </si>
  <si>
    <t>Formular y administrar politicas para el aprovechamiento integral de los recursos energeticos y mineros de la Republica 
Dominicana, bajo criterios de transparencia y sostenibilidad ambiental.</t>
  </si>
  <si>
    <t>Personas fisicas y juridicas</t>
  </si>
  <si>
    <t>3.5.6</t>
  </si>
  <si>
    <t>Presupuesto aprobado  :</t>
  </si>
  <si>
    <t>Anabelle Reynoso Adolphus</t>
  </si>
  <si>
    <t>Presupuesto modificado :</t>
  </si>
  <si>
    <t>Directora de Planficación y Desarrollo</t>
  </si>
  <si>
    <t>Total devengado :</t>
  </si>
  <si>
    <t>Regulación, fiscalización y desarrollo de la minería metálica, no metálica y MAPE.</t>
  </si>
  <si>
    <t>Personas fisicas y juridicas reciben resoluciones de otorgamiento de concesiones mineras.</t>
  </si>
  <si>
    <t>Cantidad de Resoluciones.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</si>
  <si>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</si>
  <si>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>Regulacion y desarrollo de hidrocarburos</t>
  </si>
  <si>
    <t>Mejorar y actualizar la regulación en materia de exploración petrolera.</t>
  </si>
  <si>
    <t>Personas físicas y jurídicas</t>
  </si>
  <si>
    <t xml:space="preserve">Este programa esta vinculado a la Linea de acción 3.2.2.1 de la END 2030: "Desarrollar una estrategia integrada de exploración petrolera de corto, mediano y largo plazo, coherente y sostenible, que permita determinar la factibilidad de la explotación, incluyendo la plataforma marina y asegurando la sostenibilidad ambiental", y además al ODS 7, "Energia asequible y no contaminante" el cual garantiza el acceso a: energía, segura, sostenible y moderna, y a prestar atención a otras fuentes energéticas seguras y limpias. </t>
  </si>
  <si>
    <t xml:space="preserve">Regulación, fiscalización  y desarrollo de la minería metálica , no metálica y MAPE. </t>
  </si>
  <si>
    <t xml:space="preserve">Personas fisicas y/o jurídicas reciben fiscalizaciones a las concesiones de exploración y explotación minera. </t>
  </si>
  <si>
    <t xml:space="preserve">Cantidad de fiscalizaciones a concesiones de exploración y  explotación minera y/o plantas de beneficio realizadas. </t>
  </si>
  <si>
    <t>Regulacion y desarrollo energético.</t>
  </si>
  <si>
    <t xml:space="preserve">Esta actividad consiste en inspecionar las ejecutorias de los planes de mantenimiento realizados a las infraestruturas energéticas. En este reporte hemos cargados 10 informes de visita, tal y como se planificó. 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</si>
  <si>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</si>
  <si>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</si>
  <si>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energeticas</t>
  </si>
  <si>
    <t>6817.- Empresas públicas y privadas reciben fiscalizaciones de las infraestructuras energéticas.</t>
  </si>
  <si>
    <t>Se realizaran las fiscalizaciones a las infraestructuras  para validar el cumplimiento de las mismas.</t>
  </si>
  <si>
    <t>Regulación y desarrollo energético</t>
  </si>
  <si>
    <t xml:space="preserve">Sensibilizar el uso racional de la energía en instituciones públicas y privadas. </t>
  </si>
  <si>
    <t>Este programa esta vinculado al ODS 7, "Energia asequible y no contaminante", el cual garantiza el acceso a: energía segura, sostenible y moderna, y a prestar atención a otras fuentes energéticas seguras y limpias, y a la línea de acción 3.2.1.6. "Promover una cultura ciudadana y empresarial de eficiencia energética, mediante la inducción a prácticas de uso racional de la electricidad y la promoción de la utilización de equipos y procesos que permitan un menor uso o un mejor aprovechamiento de la energía.</t>
  </si>
  <si>
    <t xml:space="preserve">Electrificar a comunidades rurales y urbanas sin acceso a electricidad. </t>
  </si>
  <si>
    <t>Regulacion y desarrollo energetico</t>
  </si>
  <si>
    <t xml:space="preserve">Este programa esta vinculado al ODS 7, "Energia asequible y no contaminante", el cual garantiza el acceso a: energía segura, sostenible y moderna, y a prestar atención a fuentes energéticas seguras y limpias, así como su promoción. </t>
  </si>
  <si>
    <t xml:space="preserve">Incrementar la información la información de las cuencas sedimentarias con potencial de explotación de hidrocarburos. </t>
  </si>
  <si>
    <t xml:space="preserve">Reporte de datos de líneas sísmicas adquiridas. </t>
  </si>
  <si>
    <t>7706-Personas fisicas y juridicas reciben de otorgamientos de concesiones de exploración y explotación Minera.</t>
  </si>
  <si>
    <t>7709-. Adquisición de nuevos datos de líneas sísmicas 2D de alta definición (5,000 kms.) en cuencas costa afuera en el sur y el norte del país.</t>
  </si>
  <si>
    <t>6816/002.- Personas Fisicas y juridicas reciben fiscalizaciones de concesiones de exploraciones y explotaciones mineras.</t>
  </si>
  <si>
    <t>Número de fiscalizaciones realizadas.</t>
  </si>
  <si>
    <t>7707.-Comunidades rurales y urbanas reciben acciones para el desearrollo energetico.</t>
  </si>
  <si>
    <t>7707.- Comunidades rurales y urbanas reciben acciones para el desarrollo energetico.</t>
  </si>
  <si>
    <t>Número de zonas intervenidas y desarrolladas.</t>
  </si>
  <si>
    <t>3.3.4</t>
  </si>
  <si>
    <t>Supervisar las instalaciones que utilicen fuentes radiactivas o equipos generadores de radiacio.</t>
  </si>
  <si>
    <t>7708-0002. Instituciones reciben regulación y desarrollo de la energía nuclear.</t>
  </si>
  <si>
    <t>Instituciones supervisaras que utilizan radiaciones ionizantes.</t>
  </si>
  <si>
    <t>Se otorgaron un total de 6 Resoluciones de exploración minera, correspondiente al trimestre enero - marzo 2023.</t>
  </si>
  <si>
    <t xml:space="preserve">Con la aprobación del Plan de Fiscalización, y las coordinaciones correspondientes para los trabajos de campo según la programación definida, el Viceministerio de Minas , durante el período  enero - marzo 2023, realizó 2 informes de fiscalizaciones mineras aplicando el Protocolo diseñado para la finalidad.
</t>
  </si>
  <si>
    <t>Arsenio Dilone</t>
  </si>
  <si>
    <t>Director Financiero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</si>
  <si>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</si>
  <si>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>6819.- Personaas Fisicas y juridicas  reciben formacion para el uso, desarrollo y ahorro de la energia.</t>
  </si>
  <si>
    <t>Cantidad de actividades educativas de sensibilización sobre las diferentes formas de generación de energía a partir de fuentes renovables</t>
  </si>
  <si>
    <t xml:space="preserve">Durante el trimestre enero - marzo 2023,  se logró realizar 10 talleres a  centros educativos y entidades publicas. </t>
  </si>
  <si>
    <t>Durante el trimestre abril-junio del 2023,  se  realizaron 3 supervisiones de instituciones que utilizan radiaciones ionizantes.</t>
  </si>
  <si>
    <t>Durante el trimestre abril-junio 2023, se intervinieron 5 comunidades en adicion a las programadas, por eficiencia en el uso de los recursos, respecto a las  actividades de instalacion, rehabilitación o seguimiento y evaluiacion de los proyectos de electrificación.</t>
  </si>
  <si>
    <t>Meta física cumplida. La Empresas publicas y privadas  recibieron las fiscalizaciones de sus instalaciones, con las evaluaciones para las mejoras y mantenimientos de las infraestructuras.</t>
  </si>
  <si>
    <t>Este producto a solicitud de interes de terceras personas o entidades. La desviacion financiera se produce debido a que no se programaron los montos de remuneraciones de este producto.</t>
  </si>
  <si>
    <t>Meta física completada. La desviacion financiera se produce porque hay procesos abiertos de compras que se estaran ejecutando en el tercer trimestre.</t>
  </si>
  <si>
    <t>Meta física completada. La desviacion financiera se produce debido a que el presupuesto asignado a ese producto fue redirigido a otra actividad en SIGEF,  para otros procesos priorizados en las actividades centrales del programa 01.</t>
  </si>
  <si>
    <t>Meta física cumplida. La desviacion financiera se produce porque los viaticos pagados al personal que realizo las fiscalizaciones no fueron asociados al producto. Y los recursos correspondintes a remuneraciones estan siendo ejecutados por el producto 01 - acciones comunes, dentro del mismo programa</t>
  </si>
  <si>
    <t>Meta física cumplida.  Y se realizaron los 4 talleres del trimestre anterior. La desviacion financiera se produce porque los gastos asociados (refrigerios, combustible, audiovisuales, entre otros), se ejecutan por la actividad central del progama 01.</t>
  </si>
  <si>
    <t>Meta fisica cumplida. La desviacion financiera se produce porque hay 244.8 MM en etapa de preventivos y compromisos, que se estaran adjudicando en el tercer trimestre.</t>
  </si>
  <si>
    <t>Meta física cumplida. La desviacion financiera se produce por modificaciones presupuestarias, debido a que los insumos utilizados estaban disponibles en el almacen del ministerio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</si>
</sst>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22" xfId="0" applyFont="1" applyBorder="1" applyProtection="1">
      <protection locked="0"/>
    </xf>
    <xf numFmtId="4" fontId="14" fillId="0" borderId="22" xfId="0" applyNumberFormat="1" applyFont="1" applyBorder="1" applyProtection="1"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4" fontId="25" fillId="0" borderId="39" xfId="0" applyNumberFormat="1" applyFont="1" applyBorder="1" applyAlignment="1" applyProtection="1">
      <alignment horizontal="center" vertical="center" wrapText="1" readingOrder="1"/>
      <protection locked="0"/>
    </xf>
    <xf numFmtId="167" fontId="17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4" fontId="26" fillId="10" borderId="22" xfId="0" applyNumberFormat="1" applyFont="1" applyFill="1" applyBorder="1" applyProtection="1">
      <protection locked="0"/>
    </xf>
    <xf numFmtId="166" fontId="17" fillId="9" borderId="28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18" xfId="0" applyFont="1" applyBorder="1" applyAlignment="1" applyProtection="1">
      <alignment vertical="center" shrinkToFit="1"/>
      <protection locked="0"/>
    </xf>
    <xf numFmtId="4" fontId="14" fillId="10" borderId="22" xfId="0" applyNumberFormat="1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22" xfId="0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22" fillId="10" borderId="0" xfId="0" applyFont="1" applyFill="1" applyAlignment="1" applyProtection="1">
      <alignment horizontal="left" vertical="center" wrapText="1"/>
      <protection locked="0"/>
    </xf>
    <xf numFmtId="0" fontId="22" fillId="10" borderId="18" xfId="0" applyFont="1" applyFill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 wrapText="1" shrinkToFit="1"/>
      <protection locked="0"/>
    </xf>
    <xf numFmtId="0" fontId="22" fillId="0" borderId="18" xfId="0" applyFont="1" applyBorder="1" applyAlignment="1" applyProtection="1">
      <alignment horizontal="left" vertical="center" wrapText="1" shrinkToFit="1"/>
      <protection locked="0"/>
    </xf>
    <xf numFmtId="0" fontId="27" fillId="10" borderId="0" xfId="0" applyFont="1" applyFill="1" applyAlignment="1" applyProtection="1">
      <alignment horizontal="left" vertical="center" wrapText="1"/>
      <protection locked="0"/>
    </xf>
    <xf numFmtId="0" fontId="27" fillId="10" borderId="18" xfId="0" applyFont="1" applyFill="1" applyBorder="1" applyAlignment="1" applyProtection="1">
      <alignment horizontal="left"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22" fillId="9" borderId="18" xfId="0" applyFont="1" applyFill="1" applyBorder="1" applyAlignment="1" applyProtection="1">
      <alignment horizontal="left" vertical="center" wrapText="1"/>
      <protection locked="0"/>
    </xf>
    <xf numFmtId="0" fontId="27" fillId="9" borderId="0" xfId="0" applyFont="1" applyFill="1" applyAlignment="1" applyProtection="1">
      <alignment horizontal="left" vertical="center" wrapText="1"/>
      <protection locked="0"/>
    </xf>
    <xf numFmtId="0" fontId="27" fillId="9" borderId="18" xfId="0" applyFont="1" applyFill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F3DE053-DBE4-4B69-B7C7-965841DE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04" dataDxfId="102" headerRowBorderDxfId="103" tableBorderDxfId="101" totalsRowBorderDxfId="100">
  <tableColumns count="10">
    <tableColumn id="1" xr3:uid="{00000000-0010-0000-0000-000001000000}" name="Producto" dataDxfId="99"/>
    <tableColumn id="2" xr3:uid="{00000000-0010-0000-0000-000002000000}" name="Indicador" dataDxfId="98"/>
    <tableColumn id="3" xr3:uid="{00000000-0010-0000-0000-000003000000}" name="Física_x000a_(A)" dataDxfId="97"/>
    <tableColumn id="4" xr3:uid="{00000000-0010-0000-0000-000004000000}" name="Financiera_x000a_(B)" dataDxfId="96"/>
    <tableColumn id="9" xr3:uid="{00000000-0010-0000-0000-000009000000}" name="Física_x000a_(C)" dataDxfId="95"/>
    <tableColumn id="10" xr3:uid="{00000000-0010-0000-0000-00000A000000}" name="Financiera_x000a_(D)" dataDxfId="94">
      <calculatedColumnFormula>Tabla1[[#This Row],[Financiera
(B)]]/4</calculatedColumnFormula>
    </tableColumn>
    <tableColumn id="5" xr3:uid="{00000000-0010-0000-0000-000005000000}" name="Física _x000a_(E)" dataDxfId="93"/>
    <tableColumn id="6" xr3:uid="{00000000-0010-0000-0000-000006000000}" name="Financiera _x000a_ (F)" dataDxfId="92">
      <calculatedColumnFormula>Tabla1[[#This Row],[Financiera
(D)]]</calculatedColumnFormula>
    </tableColumn>
    <tableColumn id="7" xr3:uid="{00000000-0010-0000-0000-000007000000}" name="Física _x000a_(%)_x000a_ G=E/C" dataDxfId="91" dataCellStyle="Porcentaje">
      <calculatedColumnFormula>+Tabla1[[#This Row],[Física 
(E)]]/Tabla1[[#This Row],[Física
(C)]]</calculatedColumnFormula>
    </tableColumn>
    <tableColumn id="8" xr3:uid="{00000000-0010-0000-0000-000008000000}" name="Financiero _x000a_(%) _x000a_H=F/D" dataDxfId="9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8:J30" totalsRowShown="0" headerRowDxfId="89" dataDxfId="87" headerRowBorderDxfId="88" tableBorderDxfId="86" totalsRowBorderDxfId="85">
  <tableColumns count="10">
    <tableColumn id="1" xr3:uid="{00000000-0010-0000-0100-000001000000}" name="Producto" dataDxfId="84"/>
    <tableColumn id="2" xr3:uid="{00000000-0010-0000-0100-000002000000}" name="Indicador" dataDxfId="83"/>
    <tableColumn id="3" xr3:uid="{00000000-0010-0000-0100-000003000000}" name="Física_x000a_(A)" dataDxfId="82"/>
    <tableColumn id="4" xr3:uid="{00000000-0010-0000-0100-000004000000}" name="Financiera_x000a_(B)" dataDxfId="81"/>
    <tableColumn id="9" xr3:uid="{00000000-0010-0000-0100-000009000000}" name="Física_x000a_(C)" dataDxfId="80"/>
    <tableColumn id="10" xr3:uid="{00000000-0010-0000-0100-00000A000000}" name="Financiera_x000a_(D)" dataDxfId="79">
      <calculatedColumnFormula>Tabla13[[#This Row],[Financiera
(B)]]/4</calculatedColumnFormula>
    </tableColumn>
    <tableColumn id="5" xr3:uid="{00000000-0010-0000-0100-000005000000}" name="Física _x000a_(E)" dataDxfId="78"/>
    <tableColumn id="6" xr3:uid="{00000000-0010-0000-0100-000006000000}" name="Financiera _x000a_ (F)" dataDxfId="77">
      <calculatedColumnFormula>Tabla13[[#This Row],[Financiera
(D)]]</calculatedColumnFormula>
    </tableColumn>
    <tableColumn id="7" xr3:uid="{00000000-0010-0000-0100-000007000000}" name="Física _x000a_(%)_x000a_ G=E/C" dataDxfId="76" dataCellStyle="Porcentaje">
      <calculatedColumnFormula>+Tabla13[[#This Row],[Física 
(E)]]/Tabla13[[#This Row],[Física
(C)]]</calculatedColumnFormula>
    </tableColumn>
    <tableColumn id="8" xr3:uid="{00000000-0010-0000-0100-000008000000}" name="Financiero _x000a_(%) _x000a_H=F/D" dataDxfId="75">
      <calculatedColumnFormula>+Tabla13[[#This Row],[Financiera 
 (F)]]/Tabla13[[#This Row],[Financiera
(D)]]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28:J30" totalsRowShown="0" headerRowDxfId="74" dataDxfId="72" headerRowBorderDxfId="73" tableBorderDxfId="71" totalsRowBorderDxfId="70">
  <tableColumns count="10">
    <tableColumn id="1" xr3:uid="{00000000-0010-0000-0200-000001000000}" name="Producto" dataDxfId="69"/>
    <tableColumn id="2" xr3:uid="{00000000-0010-0000-0200-000002000000}" name="Indicador" dataDxfId="68"/>
    <tableColumn id="3" xr3:uid="{00000000-0010-0000-0200-000003000000}" name="Física_x000a_(A)" dataDxfId="67"/>
    <tableColumn id="4" xr3:uid="{00000000-0010-0000-0200-000004000000}" name="Financiera_x000a_(B)" dataDxfId="66"/>
    <tableColumn id="9" xr3:uid="{00000000-0010-0000-0200-000009000000}" name="Física_x000a_(C)" dataDxfId="65"/>
    <tableColumn id="10" xr3:uid="{00000000-0010-0000-0200-00000A000000}" name="Financiera_x000a_(D)" dataDxfId="64">
      <calculatedColumnFormula>Tabla14[[#This Row],[Financiera
(B)]]/4</calculatedColumnFormula>
    </tableColumn>
    <tableColumn id="5" xr3:uid="{00000000-0010-0000-0200-000005000000}" name="Física _x000a_(E)" dataDxfId="63"/>
    <tableColumn id="6" xr3:uid="{00000000-0010-0000-0200-000006000000}" name="Financiera _x000a_ (F)" dataDxfId="62">
      <calculatedColumnFormula>Tabla14[[#This Row],[Financiera
(D)]]</calculatedColumnFormula>
    </tableColumn>
    <tableColumn id="7" xr3:uid="{00000000-0010-0000-0200-000007000000}" name="Física _x000a_(%)_x000a_ G=E/C" dataDxfId="61" dataCellStyle="Porcentaje">
      <calculatedColumnFormula>+Tabla14[[#This Row],[Física 
(E)]]/Tabla14[[#This Row],[Física
(C)]]</calculatedColumnFormula>
    </tableColumn>
    <tableColumn id="8" xr3:uid="{00000000-0010-0000-0200-000008000000}" name="Financiero _x000a_(%) _x000a_H=F/D" dataDxfId="60">
      <calculatedColumnFormula>+Tabla14[[#This Row],[Financiera 
 (F)]]/Tabla14[[#This Row],[Financiera
(D)]]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15" displayName="Tabla15" ref="A28:J30" totalsRowShown="0" headerRowDxfId="59" dataDxfId="57" headerRowBorderDxfId="58" tableBorderDxfId="56" totalsRowBorderDxfId="55">
  <tableColumns count="10">
    <tableColumn id="1" xr3:uid="{00000000-0010-0000-0400-000001000000}" name="Producto" dataDxfId="54"/>
    <tableColumn id="2" xr3:uid="{00000000-0010-0000-0400-000002000000}" name="Indicador" dataDxfId="53"/>
    <tableColumn id="3" xr3:uid="{00000000-0010-0000-0400-000003000000}" name="Física_x000a_(A)" dataDxfId="52"/>
    <tableColumn id="4" xr3:uid="{00000000-0010-0000-0400-000004000000}" name="Financiera_x000a_(B)" dataDxfId="51">
      <calculatedColumnFormula>+C25</calculatedColumnFormula>
    </tableColumn>
    <tableColumn id="9" xr3:uid="{00000000-0010-0000-0400-000009000000}" name="Física_x000a_(C)" dataDxfId="50"/>
    <tableColumn id="10" xr3:uid="{00000000-0010-0000-0400-00000A000000}" name="Financiera_x000a_(D)" dataDxfId="49">
      <calculatedColumnFormula>Tabla15[[#This Row],[Financiera
(B)]]/4</calculatedColumnFormula>
    </tableColumn>
    <tableColumn id="5" xr3:uid="{00000000-0010-0000-0400-000005000000}" name="Física _x000a_(E)" dataDxfId="48"/>
    <tableColumn id="6" xr3:uid="{00000000-0010-0000-0400-000006000000}" name="Financiera _x000a_ (F)" dataDxfId="47">
      <calculatedColumnFormula>Tabla15[[#This Row],[Financiera
(D)]]</calculatedColumnFormula>
    </tableColumn>
    <tableColumn id="7" xr3:uid="{00000000-0010-0000-0400-000007000000}" name="Física _x000a_(%)_x000a_ G=E/C" dataDxfId="46" dataCellStyle="Porcentaje">
      <calculatedColumnFormula>+Tabla15[[#This Row],[Física 
(E)]]/Tabla15[[#This Row],[Física
(C)]]</calculatedColumnFormula>
    </tableColumn>
    <tableColumn id="8" xr3:uid="{00000000-0010-0000-0400-000008000000}" name="Financiero _x000a_(%) _x000a_H=F/D" dataDxfId="45">
      <calculatedColumnFormula>+Tabla15[[#This Row],[Financiera 
 (F)]]/Tabla15[[#This Row],[Financiera
(D)]]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BB691E-1B69-4452-88A2-80D0512E36C4}" name="Tabla159" displayName="Tabla159" ref="A28:J30" totalsRowShown="0" headerRowDxfId="44" dataDxfId="42" headerRowBorderDxfId="43" tableBorderDxfId="41" totalsRowBorderDxfId="40">
  <tableColumns count="10">
    <tableColumn id="1" xr3:uid="{895AC5A4-AFC5-413F-B27C-F397911E26A6}" name="Producto" dataDxfId="39"/>
    <tableColumn id="2" xr3:uid="{674D6C58-5FCD-440E-B1EE-612FC4363965}" name="Indicador" dataDxfId="38"/>
    <tableColumn id="3" xr3:uid="{04C90A52-164B-4327-BBA1-6ACCF7F63DEC}" name="Física_x000a_(A)" dataDxfId="37"/>
    <tableColumn id="4" xr3:uid="{F70E1695-8CAB-4D68-82B6-E89C3A524AF4}" name="Financiera_x000a_(B)" dataDxfId="36">
      <calculatedColumnFormula>+C25</calculatedColumnFormula>
    </tableColumn>
    <tableColumn id="9" xr3:uid="{B7DF9F52-F886-427A-B2F7-A7864D0D577D}" name="Física_x000a_(C)" dataDxfId="35"/>
    <tableColumn id="10" xr3:uid="{F15954EB-9515-4607-99F7-1DE5B305CD08}" name="Financiera_x000a_(D)" dataDxfId="34">
      <calculatedColumnFormula>Tabla159[[#This Row],[Financiera
(B)]]/4</calculatedColumnFormula>
    </tableColumn>
    <tableColumn id="5" xr3:uid="{AF8E8B7A-F0F9-4F10-AD43-02BF9C70B6BF}" name="Física _x000a_(E)" dataDxfId="33"/>
    <tableColumn id="6" xr3:uid="{118E65A8-1A52-4A77-B840-B450F40DCEEA}" name="Financiera _x000a_ (F)" dataDxfId="32">
      <calculatedColumnFormula>Tabla159[[#This Row],[Financiera
(D)]]</calculatedColumnFormula>
    </tableColumn>
    <tableColumn id="7" xr3:uid="{A1DB49E1-B77E-47B5-9580-B4ADA4357331}" name="Física _x000a_(%)_x000a_ G=E/C" dataDxfId="31" dataCellStyle="Porcentaje">
      <calculatedColumnFormula>+Tabla159[[#This Row],[Física 
(E)]]/Tabla159[[#This Row],[Física
(C)]]</calculatedColumnFormula>
    </tableColumn>
    <tableColumn id="8" xr3:uid="{97AA9015-E37E-44E5-865B-9A896BD7EE58}" name="Financiero _x000a_(%) _x000a_H=F/D" dataDxfId="30">
      <calculatedColumnFormula>+Tabla159[[#This Row],[Financiera 
 (F)]]/Tabla159[[#This Row],[Financiera
(D)]]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a16" displayName="Tabla16" ref="A28:J30" totalsRowShown="0" headerRowDxfId="29" dataDxfId="27" headerRowBorderDxfId="28" tableBorderDxfId="26" totalsRowBorderDxfId="25">
  <tableColumns count="10">
    <tableColumn id="1" xr3:uid="{00000000-0010-0000-0500-000001000000}" name="Producto" dataDxfId="24"/>
    <tableColumn id="2" xr3:uid="{00000000-0010-0000-0500-000002000000}" name="Indicador" dataDxfId="23"/>
    <tableColumn id="3" xr3:uid="{00000000-0010-0000-0500-000003000000}" name="Física_x000a_(A)" dataDxfId="22"/>
    <tableColumn id="4" xr3:uid="{00000000-0010-0000-0500-000004000000}" name="Financiera_x000a_(B)" dataDxfId="21">
      <calculatedColumnFormula>+C25</calculatedColumnFormula>
    </tableColumn>
    <tableColumn id="9" xr3:uid="{00000000-0010-0000-0500-000009000000}" name="Física_x000a_(C)" dataDxfId="20"/>
    <tableColumn id="10" xr3:uid="{00000000-0010-0000-0500-00000A000000}" name="Financiera_x000a_(D)" dataDxfId="19">
      <calculatedColumnFormula>Tabla16[[#This Row],[Financiera
(B)]]/4</calculatedColumnFormula>
    </tableColumn>
    <tableColumn id="5" xr3:uid="{00000000-0010-0000-0500-000005000000}" name="Física _x000a_(E)" dataDxfId="18"/>
    <tableColumn id="6" xr3:uid="{00000000-0010-0000-0500-000006000000}" name="Financiera _x000a_ (F)" dataDxfId="17">
      <calculatedColumnFormula>Tabla16[[#This Row],[Financiera
(D)]]</calculatedColumnFormula>
    </tableColumn>
    <tableColumn id="7" xr3:uid="{00000000-0010-0000-0500-000007000000}" name="Física _x000a_(%)_x000a_ G=E/C" dataDxfId="16" dataCellStyle="Porcentaje">
      <calculatedColumnFormula>+Tabla16[[#This Row],[Física 
(E)]]/Tabla16[[#This Row],[Física
(C)]]</calculatedColumnFormula>
    </tableColumn>
    <tableColumn id="8" xr3:uid="{00000000-0010-0000-0500-000008000000}" name="Financiero _x000a_(%) _x000a_H=F/D" dataDxfId="15">
      <calculatedColumnFormula>+Tabla16[[#This Row],[Financiera 
 (F)]]/Tabla16[[#This Row],[Financiera
(D)]]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a17" displayName="Tabla17" ref="A28:J30" totalsRowShown="0" headerRowDxfId="14" dataDxfId="12" headerRowBorderDxfId="13" tableBorderDxfId="11" totalsRowBorderDxfId="10">
  <tableColumns count="10">
    <tableColumn id="1" xr3:uid="{00000000-0010-0000-0600-000001000000}" name="Producto" dataDxfId="9"/>
    <tableColumn id="2" xr3:uid="{00000000-0010-0000-0600-000002000000}" name="Indicador" dataDxfId="8"/>
    <tableColumn id="3" xr3:uid="{00000000-0010-0000-0600-000003000000}" name="Física_x000a_(A)" dataDxfId="7"/>
    <tableColumn id="4" xr3:uid="{00000000-0010-0000-0600-000004000000}" name="Financiera_x000a_(B)" dataDxfId="6">
      <calculatedColumnFormula>+C25</calculatedColumnFormula>
    </tableColumn>
    <tableColumn id="9" xr3:uid="{00000000-0010-0000-0600-000009000000}" name="Física_x000a_(C)" dataDxfId="5"/>
    <tableColumn id="10" xr3:uid="{00000000-0010-0000-0600-00000A000000}" name="Financiera_x000a_(D)" dataDxfId="4">
      <calculatedColumnFormula>Tabla17[[#This Row],[Financiera
(B)]]/4</calculatedColumnFormula>
    </tableColumn>
    <tableColumn id="5" xr3:uid="{00000000-0010-0000-0600-000005000000}" name="Física _x000a_(E)" dataDxfId="3"/>
    <tableColumn id="6" xr3:uid="{00000000-0010-0000-0600-000006000000}" name="Financiera _x000a_ (F)" dataDxfId="2">
      <calculatedColumnFormula>Tabla17[[#This Row],[Financiera
(D)]]</calculatedColumnFormula>
    </tableColumn>
    <tableColumn id="7" xr3:uid="{00000000-0010-0000-0600-000007000000}" name="Física _x000a_(%)_x000a_ G=E/C" dataDxfId="1" dataCellStyle="Porcentaje">
      <calculatedColumnFormula>+Tabla17[[#This Row],[Física 
(E)]]/Tabla17[[#This Row],[Física
(C)]]</calculatedColumnFormula>
    </tableColumn>
    <tableColumn id="8" xr3:uid="{00000000-0010-0000-0600-000008000000}" name="Financiero _x000a_(%) _x000a_H=F/D" dataDxfId="0">
      <calculatedColumnFormula>+Tabla17[[#This Row],[Financiera 
 (F)]]/Tabla17[[#This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20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86" t="s">
        <v>52</v>
      </c>
      <c r="C1" s="87"/>
      <c r="D1" s="87"/>
      <c r="E1" s="87"/>
      <c r="F1" s="87"/>
      <c r="G1" s="87"/>
      <c r="H1" s="87"/>
      <c r="I1" s="87"/>
      <c r="J1" s="88"/>
      <c r="K1" s="1"/>
    </row>
    <row r="2" spans="1:11" ht="21.75" thickBot="1" x14ac:dyDescent="0.3">
      <c r="A2" s="25"/>
      <c r="B2" s="89" t="s">
        <v>0</v>
      </c>
      <c r="C2" s="90"/>
      <c r="D2" s="89" t="s">
        <v>1</v>
      </c>
      <c r="E2" s="90"/>
      <c r="F2" s="90"/>
      <c r="G2" s="90"/>
      <c r="H2" s="91"/>
      <c r="I2" s="2" t="s">
        <v>2</v>
      </c>
      <c r="J2" s="3" t="s">
        <v>3</v>
      </c>
      <c r="K2" s="1"/>
    </row>
    <row r="3" spans="1:11" ht="21.75" thickBot="1" x14ac:dyDescent="0.3">
      <c r="A3" s="26"/>
      <c r="B3" s="92" t="s">
        <v>4</v>
      </c>
      <c r="C3" s="93"/>
      <c r="D3" s="92"/>
      <c r="E3" s="93"/>
      <c r="F3" s="93"/>
      <c r="G3" s="93"/>
      <c r="H3" s="94"/>
      <c r="I3" s="30">
        <v>45030</v>
      </c>
      <c r="J3" s="31"/>
      <c r="K3" s="1"/>
    </row>
    <row r="4" spans="1:11" x14ac:dyDescent="0.25">
      <c r="A4" s="95"/>
      <c r="B4" s="96"/>
      <c r="C4" s="96"/>
      <c r="D4" s="97"/>
      <c r="E4" s="97"/>
      <c r="F4" s="97"/>
      <c r="G4" s="97"/>
      <c r="H4" s="97"/>
      <c r="I4" s="96"/>
      <c r="J4" s="98"/>
      <c r="K4" s="1"/>
    </row>
    <row r="5" spans="1:11" ht="3" customHeight="1" x14ac:dyDescent="0.25">
      <c r="A5" s="83"/>
      <c r="B5" s="84"/>
      <c r="C5" s="84"/>
      <c r="D5" s="84"/>
      <c r="E5" s="84"/>
      <c r="F5" s="84"/>
      <c r="G5" s="84"/>
      <c r="H5" s="84"/>
      <c r="I5" s="84"/>
      <c r="J5" s="85"/>
      <c r="K5" s="1"/>
    </row>
    <row r="6" spans="1:11" ht="15.75" x14ac:dyDescent="0.25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63" t="s">
        <v>6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x14ac:dyDescent="0.25">
      <c r="A8" s="4" t="s">
        <v>7</v>
      </c>
      <c r="B8" s="99" t="s">
        <v>53</v>
      </c>
      <c r="C8" s="100"/>
      <c r="D8" s="100"/>
      <c r="E8" s="100"/>
      <c r="F8" s="100"/>
      <c r="G8" s="100"/>
      <c r="H8" s="100"/>
      <c r="I8" s="100"/>
      <c r="J8" s="101"/>
      <c r="K8" s="1"/>
    </row>
    <row r="9" spans="1:11" ht="15" customHeight="1" x14ac:dyDescent="0.25">
      <c r="A9" s="27" t="s">
        <v>36</v>
      </c>
      <c r="B9" s="99" t="s">
        <v>54</v>
      </c>
      <c r="C9" s="100"/>
      <c r="D9" s="100"/>
      <c r="E9" s="100"/>
      <c r="F9" s="100"/>
      <c r="G9" s="100"/>
      <c r="H9" s="100"/>
      <c r="I9" s="100"/>
      <c r="J9" s="101"/>
      <c r="K9" s="1"/>
    </row>
    <row r="10" spans="1:11" x14ac:dyDescent="0.25">
      <c r="A10" s="27" t="s">
        <v>37</v>
      </c>
      <c r="B10" s="99" t="s">
        <v>55</v>
      </c>
      <c r="C10" s="100"/>
      <c r="D10" s="100"/>
      <c r="E10" s="100"/>
      <c r="F10" s="100"/>
      <c r="G10" s="100"/>
      <c r="H10" s="100"/>
      <c r="I10" s="100"/>
      <c r="J10" s="101"/>
      <c r="K10" s="1"/>
    </row>
    <row r="11" spans="1:11" ht="44.25" customHeight="1" x14ac:dyDescent="0.25">
      <c r="A11" s="4" t="s">
        <v>8</v>
      </c>
      <c r="B11" s="61" t="s">
        <v>57</v>
      </c>
      <c r="C11" s="102"/>
      <c r="D11" s="102"/>
      <c r="E11" s="102"/>
      <c r="F11" s="102"/>
      <c r="G11" s="102"/>
      <c r="H11" s="102"/>
      <c r="I11" s="102"/>
      <c r="J11" s="103"/>
    </row>
    <row r="12" spans="1:11" ht="49.5" customHeight="1" x14ac:dyDescent="0.25">
      <c r="A12" s="4" t="s">
        <v>9</v>
      </c>
      <c r="B12" s="61" t="s">
        <v>56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48" t="s">
        <v>10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ht="27.75" customHeight="1" x14ac:dyDescent="0.25">
      <c r="A14" s="4" t="s">
        <v>11</v>
      </c>
      <c r="B14" s="28">
        <v>3</v>
      </c>
      <c r="C14" s="47" t="str">
        <f>IFERROR(VLOOKUP(B14,'[1]Validacion datos'!A2:B5,2,FALSE),"")</f>
        <v>DESARROLLO PRODUCTIVO</v>
      </c>
      <c r="D14" s="47"/>
      <c r="E14" s="47"/>
      <c r="F14" s="47"/>
      <c r="G14" s="47"/>
      <c r="H14" s="47"/>
      <c r="I14" s="47"/>
      <c r="J14" s="47"/>
    </row>
    <row r="15" spans="1:11" ht="26.25" customHeight="1" x14ac:dyDescent="0.25">
      <c r="A15" s="4" t="s">
        <v>12</v>
      </c>
      <c r="B15" s="7">
        <v>3.5</v>
      </c>
      <c r="C15" s="4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47"/>
      <c r="E15" s="47"/>
      <c r="F15" s="47"/>
      <c r="G15" s="47"/>
      <c r="H15" s="47"/>
      <c r="I15" s="47"/>
      <c r="J15" s="47"/>
    </row>
    <row r="16" spans="1:11" x14ac:dyDescent="0.25">
      <c r="A16" s="4" t="s">
        <v>13</v>
      </c>
      <c r="B16" s="8" t="s">
        <v>59</v>
      </c>
      <c r="C16" s="58" t="str">
        <f>IFERROR(VLOOKUP(B16,'[1]Validacion datos'!D8:E64,2,FALSE),"")</f>
        <v>Consolidar un entorno adecuado que incentive la inversión para el desarrollo sostenible del sector minero</v>
      </c>
      <c r="D16" s="58"/>
      <c r="E16" s="58"/>
      <c r="F16" s="58"/>
      <c r="G16" s="58"/>
      <c r="H16" s="58"/>
      <c r="I16" s="58"/>
      <c r="J16" s="58"/>
    </row>
    <row r="17" spans="1:11" ht="15.75" x14ac:dyDescent="0.25">
      <c r="A17" s="48" t="s">
        <v>14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ht="29.25" customHeight="1" x14ac:dyDescent="0.25">
      <c r="A18" s="4" t="s">
        <v>15</v>
      </c>
      <c r="B18" s="59" t="s">
        <v>65</v>
      </c>
      <c r="C18" s="59"/>
      <c r="D18" s="59"/>
      <c r="E18" s="59"/>
      <c r="F18" s="59"/>
      <c r="G18" s="59"/>
      <c r="H18" s="59"/>
      <c r="I18" s="59"/>
      <c r="J18" s="60"/>
    </row>
    <row r="19" spans="1:11" ht="33" customHeight="1" x14ac:dyDescent="0.25">
      <c r="A19" s="9" t="s">
        <v>16</v>
      </c>
      <c r="B19" s="61" t="s">
        <v>66</v>
      </c>
      <c r="C19" s="61"/>
      <c r="D19" s="61"/>
      <c r="E19" s="61"/>
      <c r="F19" s="61"/>
      <c r="G19" s="61"/>
      <c r="H19" s="61"/>
      <c r="I19" s="61"/>
      <c r="J19" s="62"/>
    </row>
    <row r="20" spans="1:11" ht="34.5" customHeight="1" x14ac:dyDescent="0.25">
      <c r="A20" s="9" t="s">
        <v>17</v>
      </c>
      <c r="B20" s="61" t="s">
        <v>58</v>
      </c>
      <c r="C20" s="61"/>
      <c r="D20" s="61"/>
      <c r="E20" s="61"/>
      <c r="F20" s="61"/>
      <c r="G20" s="61"/>
      <c r="H20" s="61"/>
      <c r="I20" s="61"/>
      <c r="J20" s="62"/>
    </row>
    <row r="21" spans="1:11" ht="60" customHeight="1" x14ac:dyDescent="0.25">
      <c r="A21" s="9" t="s">
        <v>38</v>
      </c>
      <c r="B21" s="61" t="s">
        <v>68</v>
      </c>
      <c r="C21" s="61"/>
      <c r="D21" s="61"/>
      <c r="E21" s="61"/>
      <c r="F21" s="61"/>
      <c r="G21" s="61"/>
      <c r="H21" s="61"/>
      <c r="I21" s="61"/>
      <c r="J21" s="62"/>
      <c r="K21" s="1"/>
    </row>
    <row r="22" spans="1:11" ht="15.75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1" ht="15.75" x14ac:dyDescent="0.25">
      <c r="A23" s="63" t="s">
        <v>19</v>
      </c>
      <c r="B23" s="64"/>
      <c r="C23" s="64"/>
      <c r="D23" s="64"/>
      <c r="E23" s="64"/>
      <c r="F23" s="64"/>
      <c r="G23" s="64"/>
      <c r="H23" s="64"/>
      <c r="I23" s="64"/>
      <c r="J23" s="65"/>
      <c r="K23" s="1"/>
    </row>
    <row r="24" spans="1:11" ht="15" customHeight="1" x14ac:dyDescent="0.25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</row>
    <row r="25" spans="1:11" x14ac:dyDescent="0.25">
      <c r="A25" s="73">
        <f>+D29</f>
        <v>831300</v>
      </c>
      <c r="B25" s="74"/>
      <c r="C25" s="80">
        <v>831300</v>
      </c>
      <c r="D25" s="81"/>
      <c r="E25" s="82"/>
      <c r="F25" s="80"/>
      <c r="G25" s="81"/>
      <c r="H25" s="82"/>
      <c r="I25" s="75">
        <f>+G25/C25</f>
        <v>0</v>
      </c>
      <c r="J25" s="76"/>
    </row>
    <row r="26" spans="1:11" ht="15.75" x14ac:dyDescent="0.25">
      <c r="A26" s="63" t="s">
        <v>24</v>
      </c>
      <c r="B26" s="64"/>
      <c r="C26" s="64"/>
      <c r="D26" s="64"/>
      <c r="E26" s="64"/>
      <c r="F26" s="64"/>
      <c r="G26" s="64"/>
      <c r="H26" s="64"/>
      <c r="I26" s="64"/>
      <c r="J26" s="65"/>
      <c r="K26" s="1"/>
    </row>
    <row r="27" spans="1:11" x14ac:dyDescent="0.25">
      <c r="A27" s="5"/>
      <c r="B27"/>
      <c r="C27" s="77" t="s">
        <v>51</v>
      </c>
      <c r="D27" s="78"/>
      <c r="E27" s="77" t="s">
        <v>49</v>
      </c>
      <c r="F27" s="78"/>
      <c r="G27" s="77" t="s">
        <v>50</v>
      </c>
      <c r="H27" s="77"/>
      <c r="I27" s="77" t="s">
        <v>25</v>
      </c>
      <c r="J27" s="7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60" x14ac:dyDescent="0.25">
      <c r="A29" s="34" t="s">
        <v>91</v>
      </c>
      <c r="B29" s="35" t="s">
        <v>67</v>
      </c>
      <c r="C29" s="13">
        <v>3</v>
      </c>
      <c r="D29" s="14">
        <v>831300</v>
      </c>
      <c r="E29" s="14">
        <v>1</v>
      </c>
      <c r="F29" s="37">
        <v>277100</v>
      </c>
      <c r="G29" s="39">
        <v>3</v>
      </c>
      <c r="H29" s="37">
        <v>11880507</v>
      </c>
      <c r="I29" s="40">
        <v>1</v>
      </c>
      <c r="J29" s="41">
        <f>+Tabla1[[#This Row],[Financiera 
 (F)]]/Tabla1[[#This Row],[Financiera
(D)]]</f>
        <v>42.874438830747025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 t="e">
        <f>+Tabla1[[#This Row],[Financiera 
 (F)]]/Tabla1[[#This Row],[Financiera
(D)]]</f>
        <v>#DIV/0!</v>
      </c>
    </row>
    <row r="31" spans="1:11" ht="15.75" x14ac:dyDescent="0.25">
      <c r="A31" s="48" t="s">
        <v>28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1" ht="15.75" x14ac:dyDescent="0.25">
      <c r="A32" s="63" t="s">
        <v>29</v>
      </c>
      <c r="B32" s="64"/>
      <c r="C32" s="64"/>
      <c r="D32" s="64"/>
      <c r="E32" s="64"/>
      <c r="F32" s="64"/>
      <c r="G32" s="64"/>
      <c r="H32" s="64"/>
      <c r="I32" s="64"/>
      <c r="J32" s="65"/>
      <c r="K32" s="1"/>
    </row>
    <row r="33" spans="1:11" x14ac:dyDescent="0.25">
      <c r="A33" s="23" t="s">
        <v>30</v>
      </c>
      <c r="B33" s="61" t="s">
        <v>91</v>
      </c>
      <c r="C33" s="61"/>
      <c r="D33" s="61"/>
      <c r="E33" s="61"/>
      <c r="F33" s="61"/>
      <c r="G33" s="61"/>
      <c r="H33" s="61"/>
      <c r="I33" s="61"/>
      <c r="J33" s="62"/>
    </row>
    <row r="34" spans="1:11" ht="30" x14ac:dyDescent="0.25">
      <c r="A34" s="23" t="s">
        <v>31</v>
      </c>
      <c r="B34" s="61" t="s">
        <v>66</v>
      </c>
      <c r="C34" s="61"/>
      <c r="D34" s="61"/>
      <c r="E34" s="61"/>
      <c r="F34" s="61"/>
      <c r="G34" s="61"/>
      <c r="H34" s="61"/>
      <c r="I34" s="61"/>
      <c r="J34" s="62"/>
    </row>
    <row r="35" spans="1:11" ht="42.75" customHeight="1" x14ac:dyDescent="0.25">
      <c r="A35" s="23" t="s">
        <v>32</v>
      </c>
      <c r="B35" s="61" t="s">
        <v>102</v>
      </c>
      <c r="C35" s="61"/>
      <c r="D35" s="61"/>
      <c r="E35" s="61"/>
      <c r="F35" s="61"/>
      <c r="G35" s="61"/>
      <c r="H35" s="61"/>
      <c r="I35" s="61"/>
      <c r="J35" s="62"/>
    </row>
    <row r="36" spans="1:11" ht="30" x14ac:dyDescent="0.25">
      <c r="A36" s="23" t="s">
        <v>33</v>
      </c>
      <c r="B36" s="106" t="s">
        <v>113</v>
      </c>
      <c r="C36" s="106"/>
      <c r="D36" s="106"/>
      <c r="E36" s="106"/>
      <c r="F36" s="106"/>
      <c r="G36" s="106"/>
      <c r="H36" s="106"/>
      <c r="I36" s="106"/>
      <c r="J36" s="107"/>
    </row>
    <row r="37" spans="1:11" ht="15.75" x14ac:dyDescent="0.25">
      <c r="A37" s="48" t="s">
        <v>34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1" ht="15.75" x14ac:dyDescent="0.25">
      <c r="A38" s="51" t="s">
        <v>35</v>
      </c>
      <c r="B38" s="52"/>
      <c r="C38" s="52"/>
      <c r="D38" s="52"/>
      <c r="E38" s="52"/>
      <c r="F38" s="52"/>
      <c r="G38" s="52"/>
      <c r="H38" s="52"/>
      <c r="I38" s="52"/>
      <c r="J38" s="53"/>
      <c r="K38" s="1"/>
    </row>
    <row r="39" spans="1:11" ht="27.75" customHeight="1" x14ac:dyDescent="0.25">
      <c r="A39" s="54" t="s">
        <v>41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57" t="s">
        <v>42</v>
      </c>
      <c r="B41" s="57"/>
      <c r="C41" s="57"/>
      <c r="D41" s="57"/>
      <c r="E41" s="57"/>
      <c r="F41" s="57"/>
      <c r="G41" s="57"/>
      <c r="H41" s="57"/>
      <c r="I41" s="57"/>
      <c r="J41" s="57"/>
    </row>
    <row r="43" spans="1:11" x14ac:dyDescent="0.25">
      <c r="A43" s="32" t="s">
        <v>60</v>
      </c>
      <c r="B43" s="33">
        <f>+D29</f>
        <v>831300</v>
      </c>
    </row>
    <row r="44" spans="1:11" x14ac:dyDescent="0.25">
      <c r="A44" s="32" t="s">
        <v>62</v>
      </c>
      <c r="B44" s="44"/>
      <c r="D44" s="45" t="s">
        <v>104</v>
      </c>
      <c r="E44" s="45"/>
      <c r="F44" s="45"/>
      <c r="G44" s="45" t="s">
        <v>61</v>
      </c>
      <c r="H44" s="45"/>
      <c r="I44" s="45"/>
    </row>
    <row r="45" spans="1:11" x14ac:dyDescent="0.25">
      <c r="A45" s="32" t="s">
        <v>64</v>
      </c>
      <c r="B45" s="44">
        <f>+H29</f>
        <v>11880507</v>
      </c>
      <c r="D45" s="46" t="s">
        <v>105</v>
      </c>
      <c r="E45" s="46"/>
      <c r="F45" s="46"/>
      <c r="G45" s="46" t="s">
        <v>63</v>
      </c>
      <c r="H45" s="46"/>
      <c r="I45" s="46"/>
    </row>
  </sheetData>
  <mergeCells count="52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32:J32"/>
    <mergeCell ref="A22:J22"/>
    <mergeCell ref="A23:J23"/>
    <mergeCell ref="A24:B24"/>
    <mergeCell ref="I24:J24"/>
    <mergeCell ref="C24:E24"/>
    <mergeCell ref="F24:H24"/>
    <mergeCell ref="D44:F44"/>
    <mergeCell ref="D45:F45"/>
    <mergeCell ref="C15:J15"/>
    <mergeCell ref="G44:I44"/>
    <mergeCell ref="G45:I45"/>
    <mergeCell ref="A37:J37"/>
    <mergeCell ref="A38:J38"/>
    <mergeCell ref="A39:J39"/>
    <mergeCell ref="A41:J41"/>
    <mergeCell ref="C16:J16"/>
    <mergeCell ref="A17:J17"/>
    <mergeCell ref="B18:J18"/>
    <mergeCell ref="B19:J19"/>
    <mergeCell ref="B20:J20"/>
    <mergeCell ref="B21:J21"/>
    <mergeCell ref="A31:J31"/>
  </mergeCells>
  <phoneticPr fontId="23" type="noConversion"/>
  <dataValidations count="15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34:J34 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topLeftCell="A11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86" t="s">
        <v>52</v>
      </c>
      <c r="C1" s="87"/>
      <c r="D1" s="87"/>
      <c r="E1" s="87"/>
      <c r="F1" s="87"/>
      <c r="G1" s="87"/>
      <c r="H1" s="87"/>
      <c r="I1" s="87"/>
      <c r="J1" s="88"/>
      <c r="K1" s="1"/>
    </row>
    <row r="2" spans="1:11" ht="21.75" thickBot="1" x14ac:dyDescent="0.3">
      <c r="A2" s="25"/>
      <c r="B2" s="89" t="s">
        <v>0</v>
      </c>
      <c r="C2" s="90"/>
      <c r="D2" s="89" t="s">
        <v>1</v>
      </c>
      <c r="E2" s="90"/>
      <c r="F2" s="90"/>
      <c r="G2" s="90"/>
      <c r="H2" s="91"/>
      <c r="I2" s="2" t="s">
        <v>2</v>
      </c>
      <c r="J2" s="3" t="s">
        <v>3</v>
      </c>
      <c r="K2" s="1"/>
    </row>
    <row r="3" spans="1:11" ht="21.75" thickBot="1" x14ac:dyDescent="0.3">
      <c r="A3" s="26"/>
      <c r="B3" s="92" t="s">
        <v>4</v>
      </c>
      <c r="C3" s="93"/>
      <c r="D3" s="92"/>
      <c r="E3" s="93"/>
      <c r="F3" s="93"/>
      <c r="G3" s="93"/>
      <c r="H3" s="94"/>
      <c r="I3" s="30">
        <v>45120</v>
      </c>
      <c r="J3" s="31"/>
      <c r="K3" s="1"/>
    </row>
    <row r="4" spans="1:11" x14ac:dyDescent="0.25">
      <c r="A4" s="95"/>
      <c r="B4" s="96"/>
      <c r="C4" s="96"/>
      <c r="D4" s="97"/>
      <c r="E4" s="97"/>
      <c r="F4" s="97"/>
      <c r="G4" s="97"/>
      <c r="H4" s="97"/>
      <c r="I4" s="96"/>
      <c r="J4" s="98"/>
      <c r="K4" s="1"/>
    </row>
    <row r="5" spans="1:11" ht="3" customHeight="1" x14ac:dyDescent="0.25">
      <c r="A5" s="83"/>
      <c r="B5" s="84"/>
      <c r="C5" s="84"/>
      <c r="D5" s="84"/>
      <c r="E5" s="84"/>
      <c r="F5" s="84"/>
      <c r="G5" s="84"/>
      <c r="H5" s="84"/>
      <c r="I5" s="84"/>
      <c r="J5" s="85"/>
      <c r="K5" s="1"/>
    </row>
    <row r="6" spans="1:11" ht="15.75" x14ac:dyDescent="0.25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63" t="s">
        <v>6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x14ac:dyDescent="0.25">
      <c r="A8" s="4" t="s">
        <v>7</v>
      </c>
      <c r="B8" s="99" t="s">
        <v>53</v>
      </c>
      <c r="C8" s="100"/>
      <c r="D8" s="100"/>
      <c r="E8" s="100"/>
      <c r="F8" s="100"/>
      <c r="G8" s="100"/>
      <c r="H8" s="100"/>
      <c r="I8" s="100"/>
      <c r="J8" s="101"/>
      <c r="K8" s="1"/>
    </row>
    <row r="9" spans="1:11" ht="15" customHeight="1" x14ac:dyDescent="0.25">
      <c r="A9" s="27" t="s">
        <v>36</v>
      </c>
      <c r="B9" s="99" t="s">
        <v>54</v>
      </c>
      <c r="C9" s="100"/>
      <c r="D9" s="100"/>
      <c r="E9" s="100"/>
      <c r="F9" s="100"/>
      <c r="G9" s="100"/>
      <c r="H9" s="100"/>
      <c r="I9" s="100"/>
      <c r="J9" s="101"/>
      <c r="K9" s="1"/>
    </row>
    <row r="10" spans="1:11" x14ac:dyDescent="0.25">
      <c r="A10" s="27" t="s">
        <v>37</v>
      </c>
      <c r="B10" s="99" t="s">
        <v>55</v>
      </c>
      <c r="C10" s="100"/>
      <c r="D10" s="100"/>
      <c r="E10" s="100"/>
      <c r="F10" s="100"/>
      <c r="G10" s="100"/>
      <c r="H10" s="100"/>
      <c r="I10" s="100"/>
      <c r="J10" s="101"/>
      <c r="K10" s="1"/>
    </row>
    <row r="11" spans="1:11" ht="44.25" customHeight="1" x14ac:dyDescent="0.25">
      <c r="A11" s="4" t="s">
        <v>8</v>
      </c>
      <c r="B11" s="61" t="s">
        <v>57</v>
      </c>
      <c r="C11" s="102"/>
      <c r="D11" s="102"/>
      <c r="E11" s="102"/>
      <c r="F11" s="102"/>
      <c r="G11" s="102"/>
      <c r="H11" s="102"/>
      <c r="I11" s="102"/>
      <c r="J11" s="103"/>
    </row>
    <row r="12" spans="1:11" ht="49.5" customHeight="1" x14ac:dyDescent="0.25">
      <c r="A12" s="4" t="s">
        <v>9</v>
      </c>
      <c r="B12" s="61" t="s">
        <v>56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48" t="s">
        <v>10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ht="27.75" customHeight="1" x14ac:dyDescent="0.25">
      <c r="A14" s="4" t="s">
        <v>11</v>
      </c>
      <c r="B14" s="28">
        <v>3</v>
      </c>
      <c r="C14" s="47" t="str">
        <f>IFERROR(VLOOKUP(B14,'[1]Validacion datos'!A2:B5,2,FALSE),"")</f>
        <v>DESARROLLO PRODUCTIVO</v>
      </c>
      <c r="D14" s="47"/>
      <c r="E14" s="47"/>
      <c r="F14" s="47"/>
      <c r="G14" s="47"/>
      <c r="H14" s="47"/>
      <c r="I14" s="47"/>
      <c r="J14" s="47"/>
    </row>
    <row r="15" spans="1:11" ht="26.25" customHeight="1" x14ac:dyDescent="0.25">
      <c r="A15" s="4" t="s">
        <v>12</v>
      </c>
      <c r="B15" s="7">
        <v>3.5</v>
      </c>
      <c r="C15" s="4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47"/>
      <c r="E15" s="47"/>
      <c r="F15" s="47"/>
      <c r="G15" s="47"/>
      <c r="H15" s="47"/>
      <c r="I15" s="47"/>
      <c r="J15" s="47"/>
    </row>
    <row r="16" spans="1:11" x14ac:dyDescent="0.25">
      <c r="A16" s="4" t="s">
        <v>13</v>
      </c>
      <c r="B16" s="8" t="s">
        <v>59</v>
      </c>
      <c r="C16" s="58" t="str">
        <f>IFERROR(VLOOKUP(B16,'[1]Validacion datos'!D8:E64,2,FALSE),"")</f>
        <v>Consolidar un entorno adecuado que incentive la inversión para el desarrollo sostenible del sector minero</v>
      </c>
      <c r="D16" s="58"/>
      <c r="E16" s="58"/>
      <c r="F16" s="58"/>
      <c r="G16" s="58"/>
      <c r="H16" s="58"/>
      <c r="I16" s="58"/>
      <c r="J16" s="58"/>
    </row>
    <row r="17" spans="1:11" ht="15.75" x14ac:dyDescent="0.25">
      <c r="A17" s="48" t="s">
        <v>14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ht="29.25" customHeight="1" x14ac:dyDescent="0.25">
      <c r="A18" s="4" t="s">
        <v>15</v>
      </c>
      <c r="B18" s="61" t="s">
        <v>69</v>
      </c>
      <c r="C18" s="61"/>
      <c r="D18" s="61"/>
      <c r="E18" s="61"/>
      <c r="F18" s="61"/>
      <c r="G18" s="61"/>
      <c r="H18" s="61"/>
      <c r="I18" s="61"/>
      <c r="J18" s="62"/>
    </row>
    <row r="19" spans="1:11" ht="33" customHeight="1" x14ac:dyDescent="0.25">
      <c r="A19" s="9" t="s">
        <v>16</v>
      </c>
      <c r="B19" s="61" t="s">
        <v>70</v>
      </c>
      <c r="C19" s="61"/>
      <c r="D19" s="61"/>
      <c r="E19" s="61"/>
      <c r="F19" s="61"/>
      <c r="G19" s="61"/>
      <c r="H19" s="61"/>
      <c r="I19" s="61"/>
      <c r="J19" s="62"/>
    </row>
    <row r="20" spans="1:11" ht="34.5" customHeight="1" x14ac:dyDescent="0.25">
      <c r="A20" s="9" t="s">
        <v>17</v>
      </c>
      <c r="B20" s="61" t="s">
        <v>71</v>
      </c>
      <c r="C20" s="61"/>
      <c r="D20" s="61"/>
      <c r="E20" s="61"/>
      <c r="F20" s="61"/>
      <c r="G20" s="61"/>
      <c r="H20" s="61"/>
      <c r="I20" s="61"/>
      <c r="J20" s="62"/>
    </row>
    <row r="21" spans="1:11" ht="78" customHeight="1" x14ac:dyDescent="0.25">
      <c r="A21" s="9" t="s">
        <v>38</v>
      </c>
      <c r="B21" s="61" t="s">
        <v>72</v>
      </c>
      <c r="C21" s="61"/>
      <c r="D21" s="61"/>
      <c r="E21" s="61"/>
      <c r="F21" s="61"/>
      <c r="G21" s="61"/>
      <c r="H21" s="61"/>
      <c r="I21" s="61"/>
      <c r="J21" s="62"/>
      <c r="K21" s="1"/>
    </row>
    <row r="22" spans="1:11" ht="15.75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1" ht="15.75" x14ac:dyDescent="0.25">
      <c r="A23" s="63" t="s">
        <v>19</v>
      </c>
      <c r="B23" s="64"/>
      <c r="C23" s="64"/>
      <c r="D23" s="64"/>
      <c r="E23" s="64"/>
      <c r="F23" s="64"/>
      <c r="G23" s="64"/>
      <c r="H23" s="64"/>
      <c r="I23" s="64"/>
      <c r="J23" s="65"/>
      <c r="K23" s="1"/>
    </row>
    <row r="24" spans="1:11" ht="15" customHeight="1" x14ac:dyDescent="0.25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</row>
    <row r="25" spans="1:11" x14ac:dyDescent="0.25">
      <c r="A25" s="73">
        <f>+D29</f>
        <v>100000000</v>
      </c>
      <c r="B25" s="74"/>
      <c r="C25" s="80">
        <f>+D29</f>
        <v>100000000</v>
      </c>
      <c r="D25" s="81"/>
      <c r="E25" s="82"/>
      <c r="F25" s="80"/>
      <c r="G25" s="81"/>
      <c r="H25" s="82"/>
      <c r="I25" s="75">
        <f>IF(G25&gt;0,G25/C25,0)</f>
        <v>0</v>
      </c>
      <c r="J25" s="76"/>
    </row>
    <row r="26" spans="1:11" ht="15.75" x14ac:dyDescent="0.25">
      <c r="A26" s="63" t="s">
        <v>24</v>
      </c>
      <c r="B26" s="64"/>
      <c r="C26" s="64"/>
      <c r="D26" s="64"/>
      <c r="E26" s="64"/>
      <c r="F26" s="64"/>
      <c r="G26" s="64"/>
      <c r="H26" s="64"/>
      <c r="I26" s="64"/>
      <c r="J26" s="65"/>
      <c r="K26" s="1"/>
    </row>
    <row r="27" spans="1:11" x14ac:dyDescent="0.25">
      <c r="A27" s="5"/>
      <c r="B27"/>
      <c r="C27" s="77" t="s">
        <v>51</v>
      </c>
      <c r="D27" s="78"/>
      <c r="E27" s="77" t="s">
        <v>49</v>
      </c>
      <c r="F27" s="78"/>
      <c r="G27" s="77" t="s">
        <v>50</v>
      </c>
      <c r="H27" s="77"/>
      <c r="I27" s="77" t="s">
        <v>25</v>
      </c>
      <c r="J27" s="7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" x14ac:dyDescent="0.25">
      <c r="A29" s="34" t="s">
        <v>92</v>
      </c>
      <c r="B29" s="35" t="s">
        <v>90</v>
      </c>
      <c r="C29" s="13">
        <v>4</v>
      </c>
      <c r="D29" s="14">
        <v>100000000</v>
      </c>
      <c r="E29" s="14">
        <v>1</v>
      </c>
      <c r="F29" s="37">
        <v>25000000</v>
      </c>
      <c r="G29" s="15">
        <v>1</v>
      </c>
      <c r="H29" s="36">
        <v>2117445.33</v>
      </c>
      <c r="I29" s="16">
        <f>+Tabla13[[#This Row],[Física 
(E)]]/Tabla13[[#This Row],[Física
(C)]]</f>
        <v>1</v>
      </c>
      <c r="J29" s="17">
        <f>+Tabla13[[#This Row],[Financiera 
 (F)]]/Tabla13[[#This Row],[Financiera
(D)]]</f>
        <v>8.4697813199999999E-2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 t="e">
        <f>+Tabla13[[#This Row],[Financiera 
 (F)]]/Tabla13[[#This Row],[Financiera
(D)]]</f>
        <v>#DIV/0!</v>
      </c>
    </row>
    <row r="31" spans="1:11" ht="15.75" x14ac:dyDescent="0.25">
      <c r="A31" s="48" t="s">
        <v>28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1" ht="15.75" x14ac:dyDescent="0.25">
      <c r="A32" s="63" t="s">
        <v>29</v>
      </c>
      <c r="B32" s="64"/>
      <c r="C32" s="64"/>
      <c r="D32" s="64"/>
      <c r="E32" s="64"/>
      <c r="F32" s="64"/>
      <c r="G32" s="64"/>
      <c r="H32" s="64"/>
      <c r="I32" s="64"/>
      <c r="J32" s="65"/>
      <c r="K32" s="1"/>
    </row>
    <row r="33" spans="1:11" x14ac:dyDescent="0.25">
      <c r="A33" s="23" t="s">
        <v>30</v>
      </c>
      <c r="B33" s="61">
        <v>7709</v>
      </c>
      <c r="C33" s="61"/>
      <c r="D33" s="61"/>
      <c r="E33" s="61"/>
      <c r="F33" s="61"/>
      <c r="G33" s="61"/>
      <c r="H33" s="61"/>
      <c r="I33" s="61"/>
      <c r="J33" s="62"/>
    </row>
    <row r="34" spans="1:11" ht="30" x14ac:dyDescent="0.25">
      <c r="A34" s="23" t="s">
        <v>31</v>
      </c>
      <c r="B34" s="61" t="s">
        <v>89</v>
      </c>
      <c r="C34" s="61"/>
      <c r="D34" s="61"/>
      <c r="E34" s="61"/>
      <c r="F34" s="61"/>
      <c r="G34" s="61"/>
      <c r="H34" s="61"/>
      <c r="I34" s="61"/>
      <c r="J34" s="62"/>
    </row>
    <row r="35" spans="1:11" ht="42.75" customHeight="1" x14ac:dyDescent="0.25">
      <c r="A35" s="23" t="s">
        <v>32</v>
      </c>
      <c r="B35" s="61" t="s">
        <v>90</v>
      </c>
      <c r="C35" s="61"/>
      <c r="D35" s="61"/>
      <c r="E35" s="61"/>
      <c r="F35" s="61"/>
      <c r="G35" s="61"/>
      <c r="H35" s="61"/>
      <c r="I35" s="61"/>
      <c r="J35" s="62"/>
    </row>
    <row r="36" spans="1:11" ht="30" x14ac:dyDescent="0.25">
      <c r="A36" s="23" t="s">
        <v>33</v>
      </c>
      <c r="B36" s="71" t="s">
        <v>114</v>
      </c>
      <c r="C36" s="71"/>
      <c r="D36" s="71"/>
      <c r="E36" s="71"/>
      <c r="F36" s="71"/>
      <c r="G36" s="71"/>
      <c r="H36" s="71"/>
      <c r="I36" s="71"/>
      <c r="J36" s="72"/>
    </row>
    <row r="37" spans="1:11" ht="15.75" x14ac:dyDescent="0.25">
      <c r="A37" s="48" t="s">
        <v>34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1" ht="15.75" x14ac:dyDescent="0.25">
      <c r="A38" s="51" t="s">
        <v>35</v>
      </c>
      <c r="B38" s="52"/>
      <c r="C38" s="52"/>
      <c r="D38" s="52"/>
      <c r="E38" s="52"/>
      <c r="F38" s="52"/>
      <c r="G38" s="52"/>
      <c r="H38" s="52"/>
      <c r="I38" s="52"/>
      <c r="J38" s="53"/>
      <c r="K38" s="1"/>
    </row>
    <row r="39" spans="1:11" ht="27.75" customHeight="1" x14ac:dyDescent="0.25">
      <c r="A39" s="54" t="s">
        <v>41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57" t="s">
        <v>42</v>
      </c>
      <c r="B41" s="57"/>
      <c r="C41" s="57"/>
      <c r="D41" s="57"/>
      <c r="E41" s="57"/>
      <c r="F41" s="57"/>
      <c r="G41" s="57"/>
      <c r="H41" s="57"/>
      <c r="I41" s="57"/>
      <c r="J41" s="57"/>
    </row>
    <row r="43" spans="1:11" x14ac:dyDescent="0.25">
      <c r="A43" s="32" t="s">
        <v>60</v>
      </c>
      <c r="B43" s="33">
        <f>+D29</f>
        <v>100000000</v>
      </c>
    </row>
    <row r="44" spans="1:11" x14ac:dyDescent="0.25">
      <c r="A44" s="32" t="s">
        <v>62</v>
      </c>
      <c r="B44" s="44"/>
      <c r="D44" s="45" t="s">
        <v>104</v>
      </c>
      <c r="E44" s="45"/>
      <c r="F44" s="45"/>
      <c r="G44" s="45" t="s">
        <v>61</v>
      </c>
      <c r="H44" s="45"/>
      <c r="I44" s="45"/>
    </row>
    <row r="45" spans="1:11" x14ac:dyDescent="0.25">
      <c r="A45" s="32" t="s">
        <v>64</v>
      </c>
      <c r="B45" s="38">
        <f>+H29</f>
        <v>2117445.33</v>
      </c>
      <c r="D45" s="46" t="s">
        <v>105</v>
      </c>
      <c r="E45" s="46"/>
      <c r="F45" s="46"/>
      <c r="G45" s="46" t="s">
        <v>63</v>
      </c>
      <c r="H45" s="46"/>
      <c r="I45" s="46"/>
    </row>
  </sheetData>
  <mergeCells count="52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  <mergeCell ref="D44:F44"/>
    <mergeCell ref="D45:F45"/>
  </mergeCells>
  <dataValidations count="15">
    <dataValidation allowBlank="1" sqref="A8" xr:uid="{00000000-0002-0000-0100-000000000000}"/>
    <dataValidation allowBlank="1" showInputMessage="1" prompt="Nombre del capítulo" sqref="B8:J10" xr:uid="{00000000-0002-0000-0100-000001000000}"/>
    <dataValidation allowBlank="1" showInputMessage="1" showErrorMessage="1" prompt="¿A quién va dirigido el programa?, ¿qué característica tiene esta población que requiere ser beneficiada?" sqref="B20:J20" xr:uid="{00000000-0002-0000-0100-000002000000}"/>
    <dataValidation allowBlank="1" showInputMessage="1" showErrorMessage="1" prompt="Nombre del producto" sqref="B33:J33" xr:uid="{00000000-0002-0000-0100-000003000000}"/>
    <dataValidation allowBlank="1" showInputMessage="1" showErrorMessage="1" prompt="1. Describir lo plasmado en el presupuesto_x000a_2. Describir lo alcanzado en términos financieros y de producción " sqref="B35:J35" xr:uid="{00000000-0002-0000-0100-000004000000}"/>
    <dataValidation allowBlank="1" showInputMessage="1" showErrorMessage="1" prompt="De existir desvío, explicar razones." sqref="B36:J36" xr:uid="{00000000-0002-0000-0100-000005000000}"/>
    <dataValidation allowBlank="1" showInputMessage="1" showErrorMessage="1" prompt="Oportunidades de mejora identificadas" sqref="A39:J40" xr:uid="{00000000-0002-0000-0100-000006000000}"/>
    <dataValidation allowBlank="1" showInputMessage="1" showErrorMessage="1" prompt="Presupuesto del programa" sqref="A25:C25 F25" xr:uid="{00000000-0002-0000-0100-000007000000}"/>
    <dataValidation allowBlank="1" showInputMessage="1" showErrorMessage="1" prompt="¿En qué consiste el programa?" sqref="B34:J34 B19:J19" xr:uid="{00000000-0002-0000-0100-000008000000}"/>
    <dataValidation allowBlank="1" showInputMessage="1" showErrorMessage="1" prompt="Nombre de cada producto" sqref="A28:A30" xr:uid="{00000000-0002-0000-0100-000009000000}"/>
    <dataValidation allowBlank="1" showInputMessage="1" showErrorMessage="1" prompt="Nombre del indicador" sqref="B28:B30" xr:uid="{00000000-0002-0000-0100-00000A000000}"/>
    <dataValidation allowBlank="1" showInputMessage="1" showErrorMessage="1" prompt="Meta anual del indicador" sqref="C28:C30 E28" xr:uid="{00000000-0002-0000-0100-00000B000000}"/>
    <dataValidation allowBlank="1" showInputMessage="1" showErrorMessage="1" prompt="Monto presupuestado para el producto" sqref="D28:D30 E29:F30 F28" xr:uid="{00000000-0002-0000-0100-00000C000000}"/>
    <dataValidation allowBlank="1" showInputMessage="1" showErrorMessage="1" prompt="Meta alcanzada en el trimestre" sqref="G28:G30" xr:uid="{00000000-0002-0000-0100-00000D000000}"/>
    <dataValidation allowBlank="1" showInputMessage="1" showErrorMessage="1" prompt="Monto ejecutado en el trimestre" sqref="H28 H30" xr:uid="{00000000-0002-0000-01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F29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topLeftCell="A21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86" t="s">
        <v>52</v>
      </c>
      <c r="C1" s="87"/>
      <c r="D1" s="87"/>
      <c r="E1" s="87"/>
      <c r="F1" s="87"/>
      <c r="G1" s="87"/>
      <c r="H1" s="87"/>
      <c r="I1" s="87"/>
      <c r="J1" s="88"/>
      <c r="K1" s="1"/>
    </row>
    <row r="2" spans="1:11" ht="21.75" thickBot="1" x14ac:dyDescent="0.3">
      <c r="A2" s="25"/>
      <c r="B2" s="89" t="s">
        <v>0</v>
      </c>
      <c r="C2" s="90"/>
      <c r="D2" s="89" t="s">
        <v>1</v>
      </c>
      <c r="E2" s="90"/>
      <c r="F2" s="90"/>
      <c r="G2" s="90"/>
      <c r="H2" s="91"/>
      <c r="I2" s="2" t="s">
        <v>2</v>
      </c>
      <c r="J2" s="3" t="s">
        <v>3</v>
      </c>
      <c r="K2" s="1"/>
    </row>
    <row r="3" spans="1:11" ht="21.75" thickBot="1" x14ac:dyDescent="0.3">
      <c r="A3" s="26"/>
      <c r="B3" s="92" t="s">
        <v>4</v>
      </c>
      <c r="C3" s="93"/>
      <c r="D3" s="92"/>
      <c r="E3" s="93"/>
      <c r="F3" s="93"/>
      <c r="G3" s="93"/>
      <c r="H3" s="94"/>
      <c r="I3" s="30">
        <v>45120</v>
      </c>
      <c r="J3" s="31"/>
      <c r="K3" s="1"/>
    </row>
    <row r="4" spans="1:11" x14ac:dyDescent="0.25">
      <c r="A4" s="95"/>
      <c r="B4" s="96"/>
      <c r="C4" s="96"/>
      <c r="D4" s="97"/>
      <c r="E4" s="97"/>
      <c r="F4" s="97"/>
      <c r="G4" s="97"/>
      <c r="H4" s="97"/>
      <c r="I4" s="96"/>
      <c r="J4" s="98"/>
      <c r="K4" s="1"/>
    </row>
    <row r="5" spans="1:11" ht="3" customHeight="1" x14ac:dyDescent="0.25">
      <c r="A5" s="83"/>
      <c r="B5" s="84"/>
      <c r="C5" s="84"/>
      <c r="D5" s="84"/>
      <c r="E5" s="84"/>
      <c r="F5" s="84"/>
      <c r="G5" s="84"/>
      <c r="H5" s="84"/>
      <c r="I5" s="84"/>
      <c r="J5" s="85"/>
      <c r="K5" s="1"/>
    </row>
    <row r="6" spans="1:11" ht="15.75" x14ac:dyDescent="0.25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63" t="s">
        <v>6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x14ac:dyDescent="0.25">
      <c r="A8" s="4" t="s">
        <v>7</v>
      </c>
      <c r="B8" s="99" t="s">
        <v>53</v>
      </c>
      <c r="C8" s="100"/>
      <c r="D8" s="100"/>
      <c r="E8" s="100"/>
      <c r="F8" s="100"/>
      <c r="G8" s="100"/>
      <c r="H8" s="100"/>
      <c r="I8" s="100"/>
      <c r="J8" s="101"/>
      <c r="K8" s="1"/>
    </row>
    <row r="9" spans="1:11" ht="15" customHeight="1" x14ac:dyDescent="0.25">
      <c r="A9" s="27" t="s">
        <v>36</v>
      </c>
      <c r="B9" s="99" t="s">
        <v>54</v>
      </c>
      <c r="C9" s="100"/>
      <c r="D9" s="100"/>
      <c r="E9" s="100"/>
      <c r="F9" s="100"/>
      <c r="G9" s="100"/>
      <c r="H9" s="100"/>
      <c r="I9" s="100"/>
      <c r="J9" s="101"/>
      <c r="K9" s="1"/>
    </row>
    <row r="10" spans="1:11" x14ac:dyDescent="0.25">
      <c r="A10" s="27" t="s">
        <v>37</v>
      </c>
      <c r="B10" s="99" t="s">
        <v>55</v>
      </c>
      <c r="C10" s="100"/>
      <c r="D10" s="100"/>
      <c r="E10" s="100"/>
      <c r="F10" s="100"/>
      <c r="G10" s="100"/>
      <c r="H10" s="100"/>
      <c r="I10" s="100"/>
      <c r="J10" s="101"/>
      <c r="K10" s="1"/>
    </row>
    <row r="11" spans="1:11" ht="44.25" customHeight="1" x14ac:dyDescent="0.25">
      <c r="A11" s="4" t="s">
        <v>8</v>
      </c>
      <c r="B11" s="61" t="s">
        <v>57</v>
      </c>
      <c r="C11" s="102"/>
      <c r="D11" s="102"/>
      <c r="E11" s="102"/>
      <c r="F11" s="102"/>
      <c r="G11" s="102"/>
      <c r="H11" s="102"/>
      <c r="I11" s="102"/>
      <c r="J11" s="103"/>
    </row>
    <row r="12" spans="1:11" ht="49.5" customHeight="1" x14ac:dyDescent="0.25">
      <c r="A12" s="4" t="s">
        <v>9</v>
      </c>
      <c r="B12" s="61" t="s">
        <v>56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48" t="s">
        <v>10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ht="27.75" customHeight="1" x14ac:dyDescent="0.25">
      <c r="A14" s="4" t="s">
        <v>11</v>
      </c>
      <c r="B14" s="28">
        <v>3</v>
      </c>
      <c r="C14" s="47" t="str">
        <f>IFERROR(VLOOKUP(B14,'[1]Validacion datos'!A2:B5,2,FALSE),"")</f>
        <v>DESARROLLO PRODUCTIVO</v>
      </c>
      <c r="D14" s="47"/>
      <c r="E14" s="47"/>
      <c r="F14" s="47"/>
      <c r="G14" s="47"/>
      <c r="H14" s="47"/>
      <c r="I14" s="47"/>
      <c r="J14" s="47"/>
    </row>
    <row r="15" spans="1:11" ht="26.25" customHeight="1" x14ac:dyDescent="0.25">
      <c r="A15" s="4" t="s">
        <v>12</v>
      </c>
      <c r="B15" s="7">
        <v>3.5</v>
      </c>
      <c r="C15" s="4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47"/>
      <c r="E15" s="47"/>
      <c r="F15" s="47"/>
      <c r="G15" s="47"/>
      <c r="H15" s="47"/>
      <c r="I15" s="47"/>
      <c r="J15" s="47"/>
    </row>
    <row r="16" spans="1:11" x14ac:dyDescent="0.25">
      <c r="A16" s="4" t="s">
        <v>13</v>
      </c>
      <c r="B16" s="8" t="s">
        <v>59</v>
      </c>
      <c r="C16" s="58" t="str">
        <f>IFERROR(VLOOKUP(B16,'[1]Validacion datos'!D8:E64,2,FALSE),"")</f>
        <v>Consolidar un entorno adecuado que incentive la inversión para el desarrollo sostenible del sector minero</v>
      </c>
      <c r="D16" s="58"/>
      <c r="E16" s="58"/>
      <c r="F16" s="58"/>
      <c r="G16" s="58"/>
      <c r="H16" s="58"/>
      <c r="I16" s="58"/>
      <c r="J16" s="58"/>
    </row>
    <row r="17" spans="1:11" ht="15.75" x14ac:dyDescent="0.25">
      <c r="A17" s="48" t="s">
        <v>14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ht="29.25" customHeight="1" x14ac:dyDescent="0.25">
      <c r="A18" s="4" t="s">
        <v>15</v>
      </c>
      <c r="B18" s="61" t="s">
        <v>73</v>
      </c>
      <c r="C18" s="61"/>
      <c r="D18" s="61"/>
      <c r="E18" s="61"/>
      <c r="F18" s="61"/>
      <c r="G18" s="61"/>
      <c r="H18" s="61"/>
      <c r="I18" s="61"/>
      <c r="J18" s="62"/>
    </row>
    <row r="19" spans="1:11" ht="33" customHeight="1" x14ac:dyDescent="0.25">
      <c r="A19" s="9" t="s">
        <v>16</v>
      </c>
      <c r="B19" s="61" t="s">
        <v>74</v>
      </c>
      <c r="C19" s="61"/>
      <c r="D19" s="61"/>
      <c r="E19" s="61"/>
      <c r="F19" s="61"/>
      <c r="G19" s="61"/>
      <c r="H19" s="61"/>
      <c r="I19" s="61"/>
      <c r="J19" s="62"/>
    </row>
    <row r="20" spans="1:11" ht="34.5" customHeight="1" x14ac:dyDescent="0.25">
      <c r="A20" s="9" t="s">
        <v>17</v>
      </c>
      <c r="B20" s="61" t="s">
        <v>58</v>
      </c>
      <c r="C20" s="61"/>
      <c r="D20" s="61"/>
      <c r="E20" s="61"/>
      <c r="F20" s="61"/>
      <c r="G20" s="61"/>
      <c r="H20" s="61"/>
      <c r="I20" s="61"/>
      <c r="J20" s="62"/>
    </row>
    <row r="21" spans="1:11" ht="60" customHeight="1" x14ac:dyDescent="0.25">
      <c r="A21" s="9" t="s">
        <v>38</v>
      </c>
      <c r="B21" s="61" t="s">
        <v>68</v>
      </c>
      <c r="C21" s="61"/>
      <c r="D21" s="61"/>
      <c r="E21" s="61"/>
      <c r="F21" s="61"/>
      <c r="G21" s="61"/>
      <c r="H21" s="61"/>
      <c r="I21" s="61"/>
      <c r="J21" s="62"/>
      <c r="K21" s="1"/>
    </row>
    <row r="22" spans="1:11" ht="15.75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1" ht="15.75" x14ac:dyDescent="0.25">
      <c r="A23" s="63" t="s">
        <v>19</v>
      </c>
      <c r="B23" s="64"/>
      <c r="C23" s="64"/>
      <c r="D23" s="64"/>
      <c r="E23" s="64"/>
      <c r="F23" s="64"/>
      <c r="G23" s="64"/>
      <c r="H23" s="64"/>
      <c r="I23" s="64"/>
      <c r="J23" s="65"/>
      <c r="K23" s="1"/>
    </row>
    <row r="24" spans="1:11" ht="15" customHeight="1" x14ac:dyDescent="0.25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</row>
    <row r="25" spans="1:11" x14ac:dyDescent="0.25">
      <c r="A25" s="73">
        <f>+D29</f>
        <v>6754288</v>
      </c>
      <c r="B25" s="74"/>
      <c r="C25" s="80">
        <f>+D29</f>
        <v>6754288</v>
      </c>
      <c r="D25" s="81"/>
      <c r="E25" s="82"/>
      <c r="F25" s="80"/>
      <c r="G25" s="81"/>
      <c r="H25" s="82"/>
      <c r="I25" s="75">
        <f>IF(G25&gt;0,G25/C25,0)</f>
        <v>0</v>
      </c>
      <c r="J25" s="76"/>
    </row>
    <row r="26" spans="1:11" ht="15.75" x14ac:dyDescent="0.25">
      <c r="A26" s="63" t="s">
        <v>24</v>
      </c>
      <c r="B26" s="64"/>
      <c r="C26" s="64"/>
      <c r="D26" s="64"/>
      <c r="E26" s="64"/>
      <c r="F26" s="64"/>
      <c r="G26" s="64"/>
      <c r="H26" s="64"/>
      <c r="I26" s="64"/>
      <c r="J26" s="65"/>
      <c r="K26" s="1"/>
    </row>
    <row r="27" spans="1:11" x14ac:dyDescent="0.25">
      <c r="A27" s="5"/>
      <c r="B27"/>
      <c r="C27" s="77" t="s">
        <v>51</v>
      </c>
      <c r="D27" s="78"/>
      <c r="E27" s="77" t="s">
        <v>49</v>
      </c>
      <c r="F27" s="78"/>
      <c r="G27" s="77" t="s">
        <v>50</v>
      </c>
      <c r="H27" s="77"/>
      <c r="I27" s="77" t="s">
        <v>25</v>
      </c>
      <c r="J27" s="7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1.75" customHeight="1" x14ac:dyDescent="0.25">
      <c r="A29" s="34" t="s">
        <v>93</v>
      </c>
      <c r="B29" s="35" t="s">
        <v>75</v>
      </c>
      <c r="C29" s="13">
        <v>8</v>
      </c>
      <c r="D29" s="14">
        <v>6754288</v>
      </c>
      <c r="E29" s="14">
        <v>2</v>
      </c>
      <c r="F29" s="14">
        <v>1688572</v>
      </c>
      <c r="G29" s="15">
        <v>2</v>
      </c>
      <c r="H29" s="14">
        <v>0</v>
      </c>
      <c r="I29" s="16">
        <f>+Tabla14[[#This Row],[Física 
(E)]]/Tabla14[[#This Row],[Física
(C)]]</f>
        <v>1</v>
      </c>
      <c r="J29" s="17">
        <f>+Tabla14[[#This Row],[Financiera 
 (F)]]/Tabla14[[#This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48" t="s">
        <v>28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1" ht="15.75" x14ac:dyDescent="0.25">
      <c r="A32" s="63" t="s">
        <v>29</v>
      </c>
      <c r="B32" s="64"/>
      <c r="C32" s="64"/>
      <c r="D32" s="64"/>
      <c r="E32" s="64"/>
      <c r="F32" s="64"/>
      <c r="G32" s="64"/>
      <c r="H32" s="64"/>
      <c r="I32" s="64"/>
      <c r="J32" s="65"/>
      <c r="K32" s="1"/>
    </row>
    <row r="33" spans="1:11" x14ac:dyDescent="0.25">
      <c r="A33" s="23" t="s">
        <v>30</v>
      </c>
      <c r="B33" s="61" t="s">
        <v>93</v>
      </c>
      <c r="C33" s="61"/>
      <c r="D33" s="61"/>
      <c r="E33" s="61"/>
      <c r="F33" s="61"/>
      <c r="G33" s="61"/>
      <c r="H33" s="61"/>
      <c r="I33" s="61"/>
      <c r="J33" s="62"/>
    </row>
    <row r="34" spans="1:11" ht="30" x14ac:dyDescent="0.25">
      <c r="A34" s="23" t="s">
        <v>31</v>
      </c>
      <c r="B34" s="61" t="s">
        <v>74</v>
      </c>
      <c r="C34" s="61"/>
      <c r="D34" s="61"/>
      <c r="E34" s="61"/>
      <c r="F34" s="61"/>
      <c r="G34" s="61"/>
      <c r="H34" s="61"/>
      <c r="I34" s="61"/>
      <c r="J34" s="62"/>
    </row>
    <row r="35" spans="1:11" ht="62.25" customHeight="1" x14ac:dyDescent="0.25">
      <c r="A35" s="23" t="s">
        <v>32</v>
      </c>
      <c r="B35" s="61" t="s">
        <v>103</v>
      </c>
      <c r="C35" s="61"/>
      <c r="D35" s="61"/>
      <c r="E35" s="61"/>
      <c r="F35" s="61"/>
      <c r="G35" s="61"/>
      <c r="H35" s="61"/>
      <c r="I35" s="61"/>
      <c r="J35" s="62"/>
    </row>
    <row r="36" spans="1:11" ht="30" x14ac:dyDescent="0.25">
      <c r="A36" s="23" t="s">
        <v>33</v>
      </c>
      <c r="B36" s="106" t="s">
        <v>115</v>
      </c>
      <c r="C36" s="106"/>
      <c r="D36" s="106"/>
      <c r="E36" s="106"/>
      <c r="F36" s="106"/>
      <c r="G36" s="106"/>
      <c r="H36" s="106"/>
      <c r="I36" s="106"/>
      <c r="J36" s="107"/>
    </row>
    <row r="37" spans="1:11" ht="15.75" x14ac:dyDescent="0.25">
      <c r="A37" s="48" t="s">
        <v>34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1" ht="15.75" x14ac:dyDescent="0.25">
      <c r="A38" s="51" t="s">
        <v>35</v>
      </c>
      <c r="B38" s="52"/>
      <c r="C38" s="52"/>
      <c r="D38" s="52"/>
      <c r="E38" s="52"/>
      <c r="F38" s="52"/>
      <c r="G38" s="52"/>
      <c r="H38" s="52"/>
      <c r="I38" s="52"/>
      <c r="J38" s="53"/>
      <c r="K38" s="1"/>
    </row>
    <row r="39" spans="1:11" ht="27.75" customHeight="1" x14ac:dyDescent="0.25">
      <c r="A39" s="54" t="s">
        <v>41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57" t="s">
        <v>42</v>
      </c>
      <c r="B41" s="57"/>
      <c r="C41" s="57"/>
      <c r="D41" s="57"/>
      <c r="E41" s="57"/>
      <c r="F41" s="57"/>
      <c r="G41" s="57"/>
      <c r="H41" s="57"/>
      <c r="I41" s="57"/>
      <c r="J41" s="57"/>
    </row>
    <row r="43" spans="1:11" x14ac:dyDescent="0.25">
      <c r="A43" s="32" t="s">
        <v>60</v>
      </c>
      <c r="B43" s="33">
        <f>+D29</f>
        <v>6754288</v>
      </c>
    </row>
    <row r="44" spans="1:11" x14ac:dyDescent="0.25">
      <c r="A44" s="32" t="s">
        <v>62</v>
      </c>
      <c r="B44" s="44"/>
      <c r="D44" s="45" t="s">
        <v>104</v>
      </c>
      <c r="E44" s="45"/>
      <c r="F44" s="45"/>
      <c r="G44" s="45" t="s">
        <v>61</v>
      </c>
      <c r="H44" s="45"/>
      <c r="I44" s="45"/>
    </row>
    <row r="45" spans="1:11" x14ac:dyDescent="0.25">
      <c r="A45" s="32" t="s">
        <v>64</v>
      </c>
      <c r="B45" s="44">
        <f>+H29</f>
        <v>0</v>
      </c>
      <c r="D45" s="46" t="s">
        <v>105</v>
      </c>
      <c r="E45" s="46"/>
      <c r="F45" s="46"/>
      <c r="G45" s="46" t="s">
        <v>63</v>
      </c>
      <c r="H45" s="46"/>
      <c r="I45" s="46"/>
    </row>
  </sheetData>
  <mergeCells count="52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  <mergeCell ref="D44:F44"/>
    <mergeCell ref="D45:F45"/>
  </mergeCells>
  <dataValidations count="15">
    <dataValidation allowBlank="1" sqref="A8" xr:uid="{00000000-0002-0000-0200-000000000000}"/>
    <dataValidation allowBlank="1" showInputMessage="1" prompt="Nombre del capítulo" sqref="B8:J10" xr:uid="{00000000-0002-0000-0200-000001000000}"/>
    <dataValidation allowBlank="1" showInputMessage="1" showErrorMessage="1" prompt="¿A quién va dirigido el programa?, ¿qué característica tiene esta población que requiere ser beneficiada?" sqref="B20:J20" xr:uid="{00000000-0002-0000-0200-000002000000}"/>
    <dataValidation allowBlank="1" showInputMessage="1" showErrorMessage="1" prompt="Nombre del producto" sqref="B33:J33" xr:uid="{00000000-0002-0000-0200-000003000000}"/>
    <dataValidation allowBlank="1" showInputMessage="1" showErrorMessage="1" prompt="1. Describir lo plasmado en el presupuesto_x000a_2. Describir lo alcanzado en términos financieros y de producción " sqref="B35:J35" xr:uid="{00000000-0002-0000-0200-000004000000}"/>
    <dataValidation allowBlank="1" showInputMessage="1" showErrorMessage="1" prompt="De existir desvío, explicar razones." sqref="B36:J36" xr:uid="{00000000-0002-0000-0200-000005000000}"/>
    <dataValidation allowBlank="1" showInputMessage="1" showErrorMessage="1" prompt="Oportunidades de mejora identificadas" sqref="A39:J40" xr:uid="{00000000-0002-0000-0200-000006000000}"/>
    <dataValidation allowBlank="1" showInputMessage="1" showErrorMessage="1" prompt="Presupuesto del programa" sqref="A25:C25 F25" xr:uid="{00000000-0002-0000-0200-000007000000}"/>
    <dataValidation allowBlank="1" showInputMessage="1" showErrorMessage="1" prompt="¿En qué consiste el programa?" sqref="B34:J34 B19:J19" xr:uid="{00000000-0002-0000-0200-000008000000}"/>
    <dataValidation allowBlank="1" showInputMessage="1" showErrorMessage="1" prompt="Nombre de cada producto" sqref="A28:A30" xr:uid="{00000000-0002-0000-0200-000009000000}"/>
    <dataValidation allowBlank="1" showInputMessage="1" showErrorMessage="1" prompt="Nombre del indicador" sqref="B28:B30" xr:uid="{00000000-0002-0000-0200-00000A000000}"/>
    <dataValidation allowBlank="1" showInputMessage="1" showErrorMessage="1" prompt="Meta anual del indicador" sqref="C28:C30 E28" xr:uid="{00000000-0002-0000-0200-00000B000000}"/>
    <dataValidation allowBlank="1" showInputMessage="1" showErrorMessage="1" prompt="Monto presupuestado para el producto" sqref="D28:D30 E29:F30 F28" xr:uid="{00000000-0002-0000-0200-00000C000000}"/>
    <dataValidation allowBlank="1" showInputMessage="1" showErrorMessage="1" prompt="Meta alcanzada en el trimestre" sqref="G28:G30" xr:uid="{00000000-0002-0000-0200-00000D000000}"/>
    <dataValidation allowBlank="1" showInputMessage="1" showErrorMessage="1" prompt="Monto ejecutado en el trimestre" sqref="H28:H30" xr:uid="{00000000-0002-0000-0200-00000E000000}"/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F29" calculatedColumn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5"/>
  <sheetViews>
    <sheetView topLeftCell="A23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86" t="s">
        <v>52</v>
      </c>
      <c r="C1" s="87"/>
      <c r="D1" s="87"/>
      <c r="E1" s="87"/>
      <c r="F1" s="87"/>
      <c r="G1" s="87"/>
      <c r="H1" s="87"/>
      <c r="I1" s="87"/>
      <c r="J1" s="88"/>
      <c r="K1" s="1"/>
    </row>
    <row r="2" spans="1:11" ht="21.75" thickBot="1" x14ac:dyDescent="0.3">
      <c r="A2" s="25"/>
      <c r="B2" s="89" t="s">
        <v>0</v>
      </c>
      <c r="C2" s="90"/>
      <c r="D2" s="89" t="s">
        <v>1</v>
      </c>
      <c r="E2" s="90"/>
      <c r="F2" s="90"/>
      <c r="G2" s="90"/>
      <c r="H2" s="91"/>
      <c r="I2" s="2" t="s">
        <v>2</v>
      </c>
      <c r="J2" s="3" t="s">
        <v>3</v>
      </c>
      <c r="K2" s="1"/>
    </row>
    <row r="3" spans="1:11" ht="21.75" thickBot="1" x14ac:dyDescent="0.3">
      <c r="A3" s="26"/>
      <c r="B3" s="92" t="s">
        <v>4</v>
      </c>
      <c r="C3" s="93"/>
      <c r="D3" s="92"/>
      <c r="E3" s="93"/>
      <c r="F3" s="93"/>
      <c r="G3" s="93"/>
      <c r="H3" s="94"/>
      <c r="I3" s="30">
        <v>45120</v>
      </c>
      <c r="J3" s="31"/>
      <c r="K3" s="1"/>
    </row>
    <row r="4" spans="1:11" x14ac:dyDescent="0.25">
      <c r="A4" s="95"/>
      <c r="B4" s="96"/>
      <c r="C4" s="96"/>
      <c r="D4" s="97"/>
      <c r="E4" s="97"/>
      <c r="F4" s="97"/>
      <c r="G4" s="97"/>
      <c r="H4" s="97"/>
      <c r="I4" s="96"/>
      <c r="J4" s="98"/>
      <c r="K4" s="1"/>
    </row>
    <row r="5" spans="1:11" ht="3" customHeight="1" x14ac:dyDescent="0.25">
      <c r="A5" s="83"/>
      <c r="B5" s="84"/>
      <c r="C5" s="84"/>
      <c r="D5" s="84"/>
      <c r="E5" s="84"/>
      <c r="F5" s="84"/>
      <c r="G5" s="84"/>
      <c r="H5" s="84"/>
      <c r="I5" s="84"/>
      <c r="J5" s="85"/>
      <c r="K5" s="1"/>
    </row>
    <row r="6" spans="1:11" ht="15.75" x14ac:dyDescent="0.25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63" t="s">
        <v>6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x14ac:dyDescent="0.25">
      <c r="A8" s="4" t="s">
        <v>7</v>
      </c>
      <c r="B8" s="99" t="s">
        <v>53</v>
      </c>
      <c r="C8" s="100"/>
      <c r="D8" s="100"/>
      <c r="E8" s="100"/>
      <c r="F8" s="100"/>
      <c r="G8" s="100"/>
      <c r="H8" s="100"/>
      <c r="I8" s="100"/>
      <c r="J8" s="101"/>
      <c r="K8" s="1"/>
    </row>
    <row r="9" spans="1:11" ht="15" customHeight="1" x14ac:dyDescent="0.25">
      <c r="A9" s="27" t="s">
        <v>36</v>
      </c>
      <c r="B9" s="99" t="s">
        <v>54</v>
      </c>
      <c r="C9" s="100"/>
      <c r="D9" s="100"/>
      <c r="E9" s="100"/>
      <c r="F9" s="100"/>
      <c r="G9" s="100"/>
      <c r="H9" s="100"/>
      <c r="I9" s="100"/>
      <c r="J9" s="101"/>
      <c r="K9" s="1"/>
    </row>
    <row r="10" spans="1:11" x14ac:dyDescent="0.25">
      <c r="A10" s="27" t="s">
        <v>37</v>
      </c>
      <c r="B10" s="99" t="s">
        <v>55</v>
      </c>
      <c r="C10" s="100"/>
      <c r="D10" s="100"/>
      <c r="E10" s="100"/>
      <c r="F10" s="100"/>
      <c r="G10" s="100"/>
      <c r="H10" s="100"/>
      <c r="I10" s="100"/>
      <c r="J10" s="101"/>
      <c r="K10" s="1"/>
    </row>
    <row r="11" spans="1:11" ht="44.25" customHeight="1" x14ac:dyDescent="0.25">
      <c r="A11" s="4" t="s">
        <v>8</v>
      </c>
      <c r="B11" s="61" t="s">
        <v>57</v>
      </c>
      <c r="C11" s="102"/>
      <c r="D11" s="102"/>
      <c r="E11" s="102"/>
      <c r="F11" s="102"/>
      <c r="G11" s="102"/>
      <c r="H11" s="102"/>
      <c r="I11" s="102"/>
      <c r="J11" s="103"/>
    </row>
    <row r="12" spans="1:11" ht="49.5" customHeight="1" x14ac:dyDescent="0.25">
      <c r="A12" s="4" t="s">
        <v>9</v>
      </c>
      <c r="B12" s="61" t="s">
        <v>56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48" t="s">
        <v>10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ht="27.75" customHeight="1" x14ac:dyDescent="0.25">
      <c r="A14" s="4" t="s">
        <v>11</v>
      </c>
      <c r="B14" s="28">
        <v>3</v>
      </c>
      <c r="C14" s="47" t="str">
        <f>IFERROR(VLOOKUP(B14,'[1]Validacion datos'!A2:B5,2,FALSE),"")</f>
        <v>DESARROLLO PRODUCTIVO</v>
      </c>
      <c r="D14" s="47"/>
      <c r="E14" s="47"/>
      <c r="F14" s="47"/>
      <c r="G14" s="47"/>
      <c r="H14" s="47"/>
      <c r="I14" s="47"/>
      <c r="J14" s="47"/>
    </row>
    <row r="15" spans="1:11" ht="26.25" customHeight="1" x14ac:dyDescent="0.25">
      <c r="A15" s="4" t="s">
        <v>12</v>
      </c>
      <c r="B15" s="7">
        <v>3.5</v>
      </c>
      <c r="C15" s="4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47"/>
      <c r="E15" s="47"/>
      <c r="F15" s="47"/>
      <c r="G15" s="47"/>
      <c r="H15" s="47"/>
      <c r="I15" s="47"/>
      <c r="J15" s="47"/>
    </row>
    <row r="16" spans="1:11" x14ac:dyDescent="0.25">
      <c r="A16" s="4" t="s">
        <v>13</v>
      </c>
      <c r="B16" s="8" t="s">
        <v>59</v>
      </c>
      <c r="C16" s="58" t="str">
        <f>IFERROR(VLOOKUP(B16,'[1]Validacion datos'!D8:E64,2,FALSE),"")</f>
        <v>Consolidar un entorno adecuado que incentive la inversión para el desarrollo sostenible del sector minero</v>
      </c>
      <c r="D16" s="58"/>
      <c r="E16" s="58"/>
      <c r="F16" s="58"/>
      <c r="G16" s="58"/>
      <c r="H16" s="58"/>
      <c r="I16" s="58"/>
      <c r="J16" s="58"/>
    </row>
    <row r="17" spans="1:11" ht="15.75" x14ac:dyDescent="0.25">
      <c r="A17" s="48" t="s">
        <v>14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ht="29.25" customHeight="1" x14ac:dyDescent="0.25">
      <c r="A18" s="4" t="s">
        <v>15</v>
      </c>
      <c r="B18" s="61" t="s">
        <v>76</v>
      </c>
      <c r="C18" s="61"/>
      <c r="D18" s="61"/>
      <c r="E18" s="61"/>
      <c r="F18" s="61"/>
      <c r="G18" s="61"/>
      <c r="H18" s="61"/>
      <c r="I18" s="61"/>
      <c r="J18" s="62"/>
    </row>
    <row r="19" spans="1:11" ht="33" customHeight="1" x14ac:dyDescent="0.25">
      <c r="A19" s="9" t="s">
        <v>16</v>
      </c>
      <c r="B19" s="61" t="s">
        <v>77</v>
      </c>
      <c r="C19" s="61"/>
      <c r="D19" s="61"/>
      <c r="E19" s="61"/>
      <c r="F19" s="61"/>
      <c r="G19" s="61"/>
      <c r="H19" s="61"/>
      <c r="I19" s="61"/>
      <c r="J19" s="62"/>
    </row>
    <row r="20" spans="1:11" ht="34.5" customHeight="1" x14ac:dyDescent="0.25">
      <c r="A20" s="9" t="s">
        <v>17</v>
      </c>
      <c r="B20" s="61" t="s">
        <v>78</v>
      </c>
      <c r="C20" s="61"/>
      <c r="D20" s="61"/>
      <c r="E20" s="61"/>
      <c r="F20" s="61"/>
      <c r="G20" s="61"/>
      <c r="H20" s="61"/>
      <c r="I20" s="61"/>
      <c r="J20" s="62"/>
    </row>
    <row r="21" spans="1:11" ht="60" customHeight="1" x14ac:dyDescent="0.25">
      <c r="A21" s="9" t="s">
        <v>38</v>
      </c>
      <c r="B21" s="61" t="s">
        <v>79</v>
      </c>
      <c r="C21" s="61"/>
      <c r="D21" s="61"/>
      <c r="E21" s="61"/>
      <c r="F21" s="61"/>
      <c r="G21" s="61"/>
      <c r="H21" s="61"/>
      <c r="I21" s="61"/>
      <c r="J21" s="62"/>
      <c r="K21" s="1"/>
    </row>
    <row r="22" spans="1:11" ht="15.75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1" ht="15.75" x14ac:dyDescent="0.25">
      <c r="A23" s="63" t="s">
        <v>19</v>
      </c>
      <c r="B23" s="64"/>
      <c r="C23" s="64"/>
      <c r="D23" s="64"/>
      <c r="E23" s="64"/>
      <c r="F23" s="64"/>
      <c r="G23" s="64"/>
      <c r="H23" s="64"/>
      <c r="I23" s="64"/>
      <c r="J23" s="65"/>
      <c r="K23" s="1"/>
    </row>
    <row r="24" spans="1:11" ht="15" customHeight="1" x14ac:dyDescent="0.25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</row>
    <row r="25" spans="1:11" x14ac:dyDescent="0.25">
      <c r="A25" s="73">
        <f>+D29</f>
        <v>13390482</v>
      </c>
      <c r="B25" s="74"/>
      <c r="C25" s="80">
        <f>+D29</f>
        <v>13390482</v>
      </c>
      <c r="D25" s="81"/>
      <c r="E25" s="82"/>
      <c r="F25" s="80"/>
      <c r="G25" s="81"/>
      <c r="H25" s="82"/>
      <c r="I25" s="75">
        <f>IF(G25&gt;0,G25/C25,0)</f>
        <v>0</v>
      </c>
      <c r="J25" s="76"/>
    </row>
    <row r="26" spans="1:11" ht="15.75" x14ac:dyDescent="0.25">
      <c r="A26" s="63" t="s">
        <v>24</v>
      </c>
      <c r="B26" s="64"/>
      <c r="C26" s="64"/>
      <c r="D26" s="64"/>
      <c r="E26" s="64"/>
      <c r="F26" s="64"/>
      <c r="G26" s="64"/>
      <c r="H26" s="64"/>
      <c r="I26" s="64"/>
      <c r="J26" s="65"/>
      <c r="K26" s="1"/>
    </row>
    <row r="27" spans="1:11" x14ac:dyDescent="0.25">
      <c r="A27" s="5"/>
      <c r="B27"/>
      <c r="C27" s="77" t="s">
        <v>51</v>
      </c>
      <c r="D27" s="78"/>
      <c r="E27" s="77" t="s">
        <v>49</v>
      </c>
      <c r="F27" s="78"/>
      <c r="G27" s="77" t="s">
        <v>50</v>
      </c>
      <c r="H27" s="77"/>
      <c r="I27" s="77" t="s">
        <v>25</v>
      </c>
      <c r="J27" s="7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.75" customHeight="1" x14ac:dyDescent="0.25">
      <c r="A29" s="34" t="s">
        <v>80</v>
      </c>
      <c r="B29" s="35" t="s">
        <v>94</v>
      </c>
      <c r="C29" s="13">
        <v>50</v>
      </c>
      <c r="D29" s="14">
        <v>13390482</v>
      </c>
      <c r="E29" s="14">
        <v>15</v>
      </c>
      <c r="F29" s="14">
        <v>4017145</v>
      </c>
      <c r="G29" s="15">
        <v>15</v>
      </c>
      <c r="H29" s="14">
        <v>0</v>
      </c>
      <c r="I29" s="16">
        <f>+Tabla15[[#This Row],[Física 
(E)]]/Tabla15[[#This Row],[Física
(C)]]</f>
        <v>1</v>
      </c>
      <c r="J29" s="17">
        <f>+Tabla15[[#This Row],[Financiera 
 (F)]]/Tabla15[[#This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48" t="s">
        <v>28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1" ht="15.75" x14ac:dyDescent="0.25">
      <c r="A32" s="63" t="s">
        <v>29</v>
      </c>
      <c r="B32" s="64"/>
      <c r="C32" s="64"/>
      <c r="D32" s="64"/>
      <c r="E32" s="64"/>
      <c r="F32" s="64"/>
      <c r="G32" s="64"/>
      <c r="H32" s="64"/>
      <c r="I32" s="64"/>
      <c r="J32" s="65"/>
      <c r="K32" s="1"/>
    </row>
    <row r="33" spans="1:11" x14ac:dyDescent="0.25">
      <c r="A33" s="23" t="s">
        <v>30</v>
      </c>
      <c r="B33" s="61" t="s">
        <v>81</v>
      </c>
      <c r="C33" s="61"/>
      <c r="D33" s="61"/>
      <c r="E33" s="61"/>
      <c r="F33" s="61"/>
      <c r="G33" s="61"/>
      <c r="H33" s="61"/>
      <c r="I33" s="61"/>
      <c r="J33" s="62"/>
    </row>
    <row r="34" spans="1:11" ht="30" x14ac:dyDescent="0.25">
      <c r="A34" s="23" t="s">
        <v>31</v>
      </c>
      <c r="B34" s="61" t="s">
        <v>82</v>
      </c>
      <c r="C34" s="61"/>
      <c r="D34" s="61"/>
      <c r="E34" s="61"/>
      <c r="F34" s="61"/>
      <c r="G34" s="61"/>
      <c r="H34" s="61"/>
      <c r="I34" s="61"/>
      <c r="J34" s="62"/>
    </row>
    <row r="35" spans="1:11" ht="42.75" customHeight="1" x14ac:dyDescent="0.25">
      <c r="A35" s="23" t="s">
        <v>32</v>
      </c>
      <c r="B35" s="61" t="s">
        <v>112</v>
      </c>
      <c r="C35" s="61"/>
      <c r="D35" s="61"/>
      <c r="E35" s="61"/>
      <c r="F35" s="61"/>
      <c r="G35" s="61"/>
      <c r="H35" s="61"/>
      <c r="I35" s="61"/>
      <c r="J35" s="62"/>
    </row>
    <row r="36" spans="1:11" ht="30" x14ac:dyDescent="0.25">
      <c r="A36" s="23" t="s">
        <v>33</v>
      </c>
      <c r="B36" s="106" t="s">
        <v>116</v>
      </c>
      <c r="C36" s="106"/>
      <c r="D36" s="106"/>
      <c r="E36" s="106"/>
      <c r="F36" s="106"/>
      <c r="G36" s="106"/>
      <c r="H36" s="106"/>
      <c r="I36" s="106"/>
      <c r="J36" s="107"/>
    </row>
    <row r="37" spans="1:11" ht="15.75" x14ac:dyDescent="0.25">
      <c r="A37" s="48" t="s">
        <v>34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1" ht="15.75" x14ac:dyDescent="0.25">
      <c r="A38" s="51" t="s">
        <v>35</v>
      </c>
      <c r="B38" s="52"/>
      <c r="C38" s="52"/>
      <c r="D38" s="52"/>
      <c r="E38" s="52"/>
      <c r="F38" s="52"/>
      <c r="G38" s="52"/>
      <c r="H38" s="52"/>
      <c r="I38" s="52"/>
      <c r="J38" s="53"/>
      <c r="K38" s="1"/>
    </row>
    <row r="39" spans="1:11" ht="27.75" customHeight="1" x14ac:dyDescent="0.25">
      <c r="A39" s="54" t="s">
        <v>41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57" t="s">
        <v>42</v>
      </c>
      <c r="B41" s="57"/>
      <c r="C41" s="57"/>
      <c r="D41" s="57"/>
      <c r="E41" s="57"/>
      <c r="F41" s="57"/>
      <c r="G41" s="57"/>
      <c r="H41" s="57"/>
      <c r="I41" s="57"/>
      <c r="J41" s="57"/>
    </row>
    <row r="43" spans="1:11" x14ac:dyDescent="0.25">
      <c r="A43" s="32" t="s">
        <v>60</v>
      </c>
      <c r="B43" s="33">
        <f>+D29</f>
        <v>13390482</v>
      </c>
    </row>
    <row r="44" spans="1:11" x14ac:dyDescent="0.25">
      <c r="A44" s="32" t="s">
        <v>62</v>
      </c>
      <c r="B44" s="44"/>
      <c r="D44" s="45" t="s">
        <v>104</v>
      </c>
      <c r="E44" s="45"/>
      <c r="F44" s="45"/>
      <c r="G44" s="45" t="s">
        <v>61</v>
      </c>
      <c r="H44" s="45"/>
      <c r="I44" s="45"/>
    </row>
    <row r="45" spans="1:11" x14ac:dyDescent="0.25">
      <c r="A45" s="32" t="s">
        <v>64</v>
      </c>
      <c r="B45" s="44"/>
      <c r="D45" s="46" t="s">
        <v>105</v>
      </c>
      <c r="E45" s="46"/>
      <c r="F45" s="46"/>
      <c r="G45" s="46" t="s">
        <v>63</v>
      </c>
      <c r="H45" s="46"/>
      <c r="I45" s="46"/>
    </row>
  </sheetData>
  <mergeCells count="52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  <mergeCell ref="D44:F44"/>
    <mergeCell ref="D45:F45"/>
  </mergeCells>
  <dataValidations count="15">
    <dataValidation allowBlank="1" sqref="A8" xr:uid="{00000000-0002-0000-0400-000000000000}"/>
    <dataValidation allowBlank="1" showInputMessage="1" prompt="Nombre del capítulo" sqref="B8:J10" xr:uid="{00000000-0002-0000-0400-000001000000}"/>
    <dataValidation allowBlank="1" showInputMessage="1" showErrorMessage="1" prompt="¿A quién va dirigido el programa?, ¿qué característica tiene esta población que requiere ser beneficiada?" sqref="B20:J20" xr:uid="{00000000-0002-0000-0400-000002000000}"/>
    <dataValidation allowBlank="1" showInputMessage="1" showErrorMessage="1" prompt="Nombre del producto" sqref="B33:J33" xr:uid="{00000000-0002-0000-0400-000003000000}"/>
    <dataValidation allowBlank="1" showInputMessage="1" showErrorMessage="1" prompt="1. Describir lo plasmado en el presupuesto_x000a_2. Describir lo alcanzado en términos financieros y de producción " sqref="B35:J35" xr:uid="{00000000-0002-0000-0400-000004000000}"/>
    <dataValidation allowBlank="1" showInputMessage="1" showErrorMessage="1" prompt="De existir desvío, explicar razones." sqref="B36:J36" xr:uid="{00000000-0002-0000-0400-000005000000}"/>
    <dataValidation allowBlank="1" showInputMessage="1" showErrorMessage="1" prompt="Oportunidades de mejora identificadas" sqref="A39:J40" xr:uid="{00000000-0002-0000-0400-000006000000}"/>
    <dataValidation allowBlank="1" showInputMessage="1" showErrorMessage="1" prompt="Presupuesto del programa" sqref="A25:C25 F25" xr:uid="{00000000-0002-0000-0400-000007000000}"/>
    <dataValidation allowBlank="1" showInputMessage="1" showErrorMessage="1" prompt="¿En qué consiste el programa?" sqref="B34:J34 B19:J19" xr:uid="{00000000-0002-0000-0400-000008000000}"/>
    <dataValidation allowBlank="1" showInputMessage="1" showErrorMessage="1" prompt="Nombre de cada producto" sqref="A28:A30" xr:uid="{00000000-0002-0000-0400-000009000000}"/>
    <dataValidation allowBlank="1" showInputMessage="1" showErrorMessage="1" prompt="Nombre del indicador" sqref="B28:B30" xr:uid="{00000000-0002-0000-0400-00000A000000}"/>
    <dataValidation allowBlank="1" showInputMessage="1" showErrorMessage="1" prompt="Meta anual del indicador" sqref="C28:C30 E28" xr:uid="{00000000-0002-0000-0400-00000B000000}"/>
    <dataValidation allowBlank="1" showInputMessage="1" showErrorMessage="1" prompt="Monto presupuestado para el producto" sqref="D28:D30 E29:F30 F28" xr:uid="{00000000-0002-0000-0400-00000C000000}"/>
    <dataValidation allowBlank="1" showInputMessage="1" showErrorMessage="1" prompt="Meta alcanzada en el trimestre" sqref="G28:G30" xr:uid="{00000000-0002-0000-0400-00000D000000}"/>
    <dataValidation allowBlank="1" showInputMessage="1" showErrorMessage="1" prompt="Monto ejecutado en el trimestre" sqref="H28:H30" xr:uid="{00000000-0002-0000-04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0579-9065-481C-B949-6A3724475852}">
  <sheetPr>
    <pageSetUpPr fitToPage="1"/>
  </sheetPr>
  <dimension ref="A1:L45"/>
  <sheetViews>
    <sheetView topLeftCell="A20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86" t="s">
        <v>52</v>
      </c>
      <c r="C1" s="87"/>
      <c r="D1" s="87"/>
      <c r="E1" s="87"/>
      <c r="F1" s="87"/>
      <c r="G1" s="87"/>
      <c r="H1" s="87"/>
      <c r="I1" s="87"/>
      <c r="J1" s="88"/>
      <c r="K1" s="1"/>
    </row>
    <row r="2" spans="1:11" ht="21.75" thickBot="1" x14ac:dyDescent="0.3">
      <c r="A2" s="25"/>
      <c r="B2" s="89" t="s">
        <v>0</v>
      </c>
      <c r="C2" s="90"/>
      <c r="D2" s="89" t="s">
        <v>1</v>
      </c>
      <c r="E2" s="90"/>
      <c r="F2" s="90"/>
      <c r="G2" s="90"/>
      <c r="H2" s="91"/>
      <c r="I2" s="2" t="s">
        <v>2</v>
      </c>
      <c r="J2" s="3" t="s">
        <v>3</v>
      </c>
      <c r="K2" s="1"/>
    </row>
    <row r="3" spans="1:11" ht="21.75" thickBot="1" x14ac:dyDescent="0.3">
      <c r="A3" s="26"/>
      <c r="B3" s="92" t="s">
        <v>4</v>
      </c>
      <c r="C3" s="93"/>
      <c r="D3" s="92"/>
      <c r="E3" s="93"/>
      <c r="F3" s="93"/>
      <c r="G3" s="93"/>
      <c r="H3" s="94"/>
      <c r="I3" s="30">
        <v>45120</v>
      </c>
      <c r="J3" s="31"/>
      <c r="K3" s="1"/>
    </row>
    <row r="4" spans="1:11" x14ac:dyDescent="0.25">
      <c r="A4" s="95"/>
      <c r="B4" s="96"/>
      <c r="C4" s="96"/>
      <c r="D4" s="97"/>
      <c r="E4" s="97"/>
      <c r="F4" s="97"/>
      <c r="G4" s="97"/>
      <c r="H4" s="97"/>
      <c r="I4" s="96"/>
      <c r="J4" s="98"/>
      <c r="K4" s="1"/>
    </row>
    <row r="5" spans="1:11" ht="3" customHeight="1" x14ac:dyDescent="0.25">
      <c r="A5" s="83"/>
      <c r="B5" s="84"/>
      <c r="C5" s="84"/>
      <c r="D5" s="84"/>
      <c r="E5" s="84"/>
      <c r="F5" s="84"/>
      <c r="G5" s="84"/>
      <c r="H5" s="84"/>
      <c r="I5" s="84"/>
      <c r="J5" s="85"/>
      <c r="K5" s="1"/>
    </row>
    <row r="6" spans="1:11" ht="15.75" x14ac:dyDescent="0.25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63" t="s">
        <v>6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x14ac:dyDescent="0.25">
      <c r="A8" s="4" t="s">
        <v>7</v>
      </c>
      <c r="B8" s="99" t="s">
        <v>53</v>
      </c>
      <c r="C8" s="100"/>
      <c r="D8" s="100"/>
      <c r="E8" s="100"/>
      <c r="F8" s="100"/>
      <c r="G8" s="100"/>
      <c r="H8" s="100"/>
      <c r="I8" s="100"/>
      <c r="J8" s="101"/>
      <c r="K8" s="1"/>
    </row>
    <row r="9" spans="1:11" ht="15" customHeight="1" x14ac:dyDescent="0.25">
      <c r="A9" s="27" t="s">
        <v>36</v>
      </c>
      <c r="B9" s="99" t="s">
        <v>54</v>
      </c>
      <c r="C9" s="100"/>
      <c r="D9" s="100"/>
      <c r="E9" s="100"/>
      <c r="F9" s="100"/>
      <c r="G9" s="100"/>
      <c r="H9" s="100"/>
      <c r="I9" s="100"/>
      <c r="J9" s="101"/>
      <c r="K9" s="1"/>
    </row>
    <row r="10" spans="1:11" x14ac:dyDescent="0.25">
      <c r="A10" s="27" t="s">
        <v>37</v>
      </c>
      <c r="B10" s="99" t="s">
        <v>55</v>
      </c>
      <c r="C10" s="100"/>
      <c r="D10" s="100"/>
      <c r="E10" s="100"/>
      <c r="F10" s="100"/>
      <c r="G10" s="100"/>
      <c r="H10" s="100"/>
      <c r="I10" s="100"/>
      <c r="J10" s="101"/>
      <c r="K10" s="1"/>
    </row>
    <row r="11" spans="1:11" ht="44.25" customHeight="1" x14ac:dyDescent="0.25">
      <c r="A11" s="4" t="s">
        <v>8</v>
      </c>
      <c r="B11" s="61" t="s">
        <v>57</v>
      </c>
      <c r="C11" s="102"/>
      <c r="D11" s="102"/>
      <c r="E11" s="102"/>
      <c r="F11" s="102"/>
      <c r="G11" s="102"/>
      <c r="H11" s="102"/>
      <c r="I11" s="102"/>
      <c r="J11" s="103"/>
    </row>
    <row r="12" spans="1:11" ht="49.5" customHeight="1" x14ac:dyDescent="0.25">
      <c r="A12" s="4" t="s">
        <v>9</v>
      </c>
      <c r="B12" s="61" t="s">
        <v>56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48" t="s">
        <v>10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ht="27.75" customHeight="1" x14ac:dyDescent="0.25">
      <c r="A14" s="4" t="s">
        <v>11</v>
      </c>
      <c r="B14" s="28">
        <v>3</v>
      </c>
      <c r="C14" s="47" t="str">
        <f>IFERROR(VLOOKUP(B14,'[1]Validacion datos'!A2:B5,2,FALSE),"")</f>
        <v>DESARROLLO PRODUCTIVO</v>
      </c>
      <c r="D14" s="47"/>
      <c r="E14" s="47"/>
      <c r="F14" s="47"/>
      <c r="G14" s="47"/>
      <c r="H14" s="47"/>
      <c r="I14" s="47"/>
      <c r="J14" s="47"/>
    </row>
    <row r="15" spans="1:11" ht="26.25" customHeight="1" x14ac:dyDescent="0.25">
      <c r="A15" s="4" t="s">
        <v>12</v>
      </c>
      <c r="B15" s="7">
        <v>3.5</v>
      </c>
      <c r="C15" s="4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47"/>
      <c r="E15" s="47"/>
      <c r="F15" s="47"/>
      <c r="G15" s="47"/>
      <c r="H15" s="47"/>
      <c r="I15" s="47"/>
      <c r="J15" s="47"/>
    </row>
    <row r="16" spans="1:11" x14ac:dyDescent="0.25">
      <c r="A16" s="4" t="s">
        <v>13</v>
      </c>
      <c r="B16" s="8" t="s">
        <v>59</v>
      </c>
      <c r="C16" s="58" t="str">
        <f>IFERROR(VLOOKUP(B16,'[1]Validacion datos'!D8:E64,2,FALSE),"")</f>
        <v>Consolidar un entorno adecuado que incentive la inversión para el desarrollo sostenible del sector minero</v>
      </c>
      <c r="D16" s="58"/>
      <c r="E16" s="58"/>
      <c r="F16" s="58"/>
      <c r="G16" s="58"/>
      <c r="H16" s="58"/>
      <c r="I16" s="58"/>
      <c r="J16" s="58"/>
    </row>
    <row r="17" spans="1:12" ht="15.75" x14ac:dyDescent="0.25">
      <c r="A17" s="48" t="s">
        <v>14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2" ht="29.25" customHeight="1" x14ac:dyDescent="0.25">
      <c r="A18" s="4" t="s">
        <v>15</v>
      </c>
      <c r="B18" s="61" t="s">
        <v>76</v>
      </c>
      <c r="C18" s="61"/>
      <c r="D18" s="61"/>
      <c r="E18" s="61"/>
      <c r="F18" s="61"/>
      <c r="G18" s="61"/>
      <c r="H18" s="61"/>
      <c r="I18" s="61"/>
      <c r="J18" s="62"/>
    </row>
    <row r="19" spans="1:12" ht="45.75" customHeight="1" x14ac:dyDescent="0.25">
      <c r="A19" s="9" t="s">
        <v>16</v>
      </c>
      <c r="B19" s="104" t="s">
        <v>106</v>
      </c>
      <c r="C19" s="104"/>
      <c r="D19" s="104"/>
      <c r="E19" s="104"/>
      <c r="F19" s="104"/>
      <c r="G19" s="104"/>
      <c r="H19" s="104"/>
      <c r="I19" s="104"/>
      <c r="J19" s="105"/>
      <c r="K19" s="42"/>
      <c r="L19" s="43"/>
    </row>
    <row r="20" spans="1:12" ht="34.5" customHeight="1" x14ac:dyDescent="0.25">
      <c r="A20" s="9" t="s">
        <v>17</v>
      </c>
      <c r="B20" s="61" t="s">
        <v>78</v>
      </c>
      <c r="C20" s="61"/>
      <c r="D20" s="61"/>
      <c r="E20" s="61"/>
      <c r="F20" s="61"/>
      <c r="G20" s="61"/>
      <c r="H20" s="61"/>
      <c r="I20" s="61"/>
      <c r="J20" s="62"/>
    </row>
    <row r="21" spans="1:12" ht="60" customHeight="1" x14ac:dyDescent="0.25">
      <c r="A21" s="9" t="s">
        <v>38</v>
      </c>
      <c r="B21" s="104" t="s">
        <v>88</v>
      </c>
      <c r="C21" s="104"/>
      <c r="D21" s="104"/>
      <c r="E21" s="104"/>
      <c r="F21" s="104"/>
      <c r="G21" s="104"/>
      <c r="H21" s="104"/>
      <c r="I21" s="104"/>
      <c r="J21" s="105"/>
      <c r="K21" s="104"/>
      <c r="L21" s="104"/>
    </row>
    <row r="22" spans="1:12" ht="15.75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2" ht="15.75" x14ac:dyDescent="0.25">
      <c r="A23" s="63" t="s">
        <v>19</v>
      </c>
      <c r="B23" s="64"/>
      <c r="C23" s="64"/>
      <c r="D23" s="64"/>
      <c r="E23" s="64"/>
      <c r="F23" s="64"/>
      <c r="G23" s="64"/>
      <c r="H23" s="64"/>
      <c r="I23" s="64"/>
      <c r="J23" s="65"/>
      <c r="K23" s="1"/>
    </row>
    <row r="24" spans="1:12" ht="15" customHeight="1" x14ac:dyDescent="0.25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</row>
    <row r="25" spans="1:12" x14ac:dyDescent="0.25">
      <c r="A25" s="73">
        <f>+D29</f>
        <v>4441179</v>
      </c>
      <c r="B25" s="74"/>
      <c r="C25" s="80">
        <f>+D29</f>
        <v>4441179</v>
      </c>
      <c r="D25" s="81"/>
      <c r="E25" s="82"/>
      <c r="F25" s="80"/>
      <c r="G25" s="81"/>
      <c r="H25" s="82"/>
      <c r="I25" s="75">
        <f>IF(G25&gt;0,G25/C25,0)</f>
        <v>0</v>
      </c>
      <c r="J25" s="76"/>
    </row>
    <row r="26" spans="1:12" ht="15.75" x14ac:dyDescent="0.25">
      <c r="A26" s="63" t="s">
        <v>24</v>
      </c>
      <c r="B26" s="64"/>
      <c r="C26" s="64"/>
      <c r="D26" s="64"/>
      <c r="E26" s="64"/>
      <c r="F26" s="64"/>
      <c r="G26" s="64"/>
      <c r="H26" s="64"/>
      <c r="I26" s="64"/>
      <c r="J26" s="65"/>
      <c r="K26" s="1"/>
    </row>
    <row r="27" spans="1:12" x14ac:dyDescent="0.25">
      <c r="A27" s="5"/>
      <c r="B27"/>
      <c r="C27" s="77" t="s">
        <v>51</v>
      </c>
      <c r="D27" s="78"/>
      <c r="E27" s="77" t="s">
        <v>49</v>
      </c>
      <c r="F27" s="78"/>
      <c r="G27" s="77" t="s">
        <v>50</v>
      </c>
      <c r="H27" s="77"/>
      <c r="I27" s="77" t="s">
        <v>25</v>
      </c>
      <c r="J27" s="79"/>
    </row>
    <row r="28" spans="1:12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2" ht="81" customHeight="1" x14ac:dyDescent="0.25">
      <c r="A29" s="34" t="s">
        <v>107</v>
      </c>
      <c r="B29" s="35" t="s">
        <v>108</v>
      </c>
      <c r="C29" s="13">
        <v>53</v>
      </c>
      <c r="D29" s="14">
        <v>4441179</v>
      </c>
      <c r="E29" s="14">
        <v>13</v>
      </c>
      <c r="F29" s="14">
        <v>1089346</v>
      </c>
      <c r="G29" s="15">
        <v>17</v>
      </c>
      <c r="H29" s="14">
        <v>0</v>
      </c>
      <c r="I29" s="16">
        <f>+Tabla159[[#This Row],[Física 
(E)]]/Tabla159[[#This Row],[Física
(C)]]</f>
        <v>1.3076923076923077</v>
      </c>
      <c r="J29" s="17">
        <f>+Tabla159[[#This Row],[Financiera 
 (F)]]/Tabla159[[#This Row],[Financiera
(D)]]</f>
        <v>0</v>
      </c>
    </row>
    <row r="30" spans="1:12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2" ht="15.75" x14ac:dyDescent="0.25">
      <c r="A31" s="48" t="s">
        <v>28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2" ht="15.75" x14ac:dyDescent="0.25">
      <c r="A32" s="63" t="s">
        <v>29</v>
      </c>
      <c r="B32" s="64"/>
      <c r="C32" s="64"/>
      <c r="D32" s="64"/>
      <c r="E32" s="64"/>
      <c r="F32" s="64"/>
      <c r="G32" s="64"/>
      <c r="H32" s="64"/>
      <c r="I32" s="64"/>
      <c r="J32" s="65"/>
      <c r="K32" s="1"/>
    </row>
    <row r="33" spans="1:12" x14ac:dyDescent="0.25">
      <c r="A33" s="23" t="s">
        <v>30</v>
      </c>
      <c r="B33" s="61" t="s">
        <v>107</v>
      </c>
      <c r="C33" s="61"/>
      <c r="D33" s="61"/>
      <c r="E33" s="61"/>
      <c r="F33" s="61"/>
      <c r="G33" s="61"/>
      <c r="H33" s="61"/>
      <c r="I33" s="61"/>
      <c r="J33" s="62"/>
    </row>
    <row r="34" spans="1:12" ht="30" customHeight="1" x14ac:dyDescent="0.25">
      <c r="A34" s="23" t="s">
        <v>31</v>
      </c>
      <c r="B34" s="104" t="s">
        <v>106</v>
      </c>
      <c r="C34" s="104"/>
      <c r="D34" s="104"/>
      <c r="E34" s="104"/>
      <c r="F34" s="104"/>
      <c r="G34" s="104"/>
      <c r="H34" s="104"/>
      <c r="I34" s="104"/>
      <c r="J34" s="105"/>
      <c r="K34" s="104"/>
      <c r="L34" s="104"/>
    </row>
    <row r="35" spans="1:12" ht="42.75" customHeight="1" x14ac:dyDescent="0.25">
      <c r="A35" s="23" t="s">
        <v>32</v>
      </c>
      <c r="B35" s="104" t="s">
        <v>109</v>
      </c>
      <c r="C35" s="104"/>
      <c r="D35" s="104"/>
      <c r="E35" s="104"/>
      <c r="F35" s="104"/>
      <c r="G35" s="104"/>
      <c r="H35" s="104"/>
      <c r="I35" s="104"/>
      <c r="J35" s="105"/>
      <c r="K35" s="104"/>
      <c r="L35" s="104"/>
    </row>
    <row r="36" spans="1:12" ht="30" x14ac:dyDescent="0.25">
      <c r="A36" s="23" t="s">
        <v>33</v>
      </c>
      <c r="B36" s="108" t="s">
        <v>117</v>
      </c>
      <c r="C36" s="108"/>
      <c r="D36" s="108"/>
      <c r="E36" s="108"/>
      <c r="F36" s="108"/>
      <c r="G36" s="108"/>
      <c r="H36" s="108"/>
      <c r="I36" s="108"/>
      <c r="J36" s="109"/>
    </row>
    <row r="37" spans="1:12" ht="15.75" x14ac:dyDescent="0.25">
      <c r="A37" s="48" t="s">
        <v>34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2" ht="15.75" x14ac:dyDescent="0.25">
      <c r="A38" s="51" t="s">
        <v>35</v>
      </c>
      <c r="B38" s="52"/>
      <c r="C38" s="52"/>
      <c r="D38" s="52"/>
      <c r="E38" s="52"/>
      <c r="F38" s="52"/>
      <c r="G38" s="52"/>
      <c r="H38" s="52"/>
      <c r="I38" s="52"/>
      <c r="J38" s="53"/>
      <c r="K38" s="1"/>
    </row>
    <row r="39" spans="1:12" ht="27.75" customHeight="1" x14ac:dyDescent="0.25">
      <c r="A39" s="54" t="s">
        <v>41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2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2" ht="30.75" customHeight="1" x14ac:dyDescent="0.25">
      <c r="A41" s="57" t="s">
        <v>42</v>
      </c>
      <c r="B41" s="57"/>
      <c r="C41" s="57"/>
      <c r="D41" s="57"/>
      <c r="E41" s="57"/>
      <c r="F41" s="57"/>
      <c r="G41" s="57"/>
      <c r="H41" s="57"/>
      <c r="I41" s="57"/>
      <c r="J41" s="57"/>
    </row>
    <row r="43" spans="1:12" x14ac:dyDescent="0.25">
      <c r="A43" s="32" t="s">
        <v>60</v>
      </c>
      <c r="B43" s="33">
        <f>+D29</f>
        <v>4441179</v>
      </c>
    </row>
    <row r="44" spans="1:12" x14ac:dyDescent="0.25">
      <c r="A44" s="32" t="s">
        <v>62</v>
      </c>
      <c r="B44" s="44"/>
      <c r="D44" s="45" t="s">
        <v>104</v>
      </c>
      <c r="E44" s="45"/>
      <c r="F44" s="45"/>
      <c r="G44" s="45" t="s">
        <v>61</v>
      </c>
      <c r="H44" s="45"/>
      <c r="I44" s="45"/>
    </row>
    <row r="45" spans="1:12" x14ac:dyDescent="0.25">
      <c r="A45" s="32" t="s">
        <v>64</v>
      </c>
      <c r="B45" s="44">
        <v>0</v>
      </c>
      <c r="D45" s="46" t="s">
        <v>105</v>
      </c>
      <c r="E45" s="46"/>
      <c r="F45" s="46"/>
      <c r="G45" s="46" t="s">
        <v>63</v>
      </c>
      <c r="H45" s="46"/>
      <c r="I45" s="46"/>
    </row>
  </sheetData>
  <mergeCells count="55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K21:L21"/>
    <mergeCell ref="B11:J11"/>
    <mergeCell ref="B12:J12"/>
    <mergeCell ref="A13:J13"/>
    <mergeCell ref="C14:J14"/>
    <mergeCell ref="C15:J15"/>
    <mergeCell ref="C16:J1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K34:L34"/>
    <mergeCell ref="K35:L35"/>
    <mergeCell ref="A26:J26"/>
    <mergeCell ref="C27:D27"/>
    <mergeCell ref="E27:F27"/>
    <mergeCell ref="G27:H27"/>
    <mergeCell ref="I27:J27"/>
    <mergeCell ref="A31:J31"/>
    <mergeCell ref="D45:F45"/>
    <mergeCell ref="G45:I45"/>
    <mergeCell ref="A32:J32"/>
    <mergeCell ref="B33:J33"/>
    <mergeCell ref="B34:J34"/>
    <mergeCell ref="B35:J35"/>
    <mergeCell ref="B36:J36"/>
    <mergeCell ref="A37:J37"/>
    <mergeCell ref="A38:J38"/>
    <mergeCell ref="A39:J39"/>
    <mergeCell ref="A41:J41"/>
    <mergeCell ref="D44:F44"/>
    <mergeCell ref="G44:I44"/>
  </mergeCells>
  <dataValidations count="15">
    <dataValidation allowBlank="1" showInputMessage="1" showErrorMessage="1" prompt="Monto ejecutado en el trimestre" sqref="H28:H30" xr:uid="{1C6256AD-1FB4-4F80-B743-BB67C277804E}"/>
    <dataValidation allowBlank="1" showInputMessage="1" showErrorMessage="1" prompt="Meta alcanzada en el trimestre" sqref="G28:G30" xr:uid="{A571CD4F-954F-492A-B10E-AB7C09314771}"/>
    <dataValidation allowBlank="1" showInputMessage="1" showErrorMessage="1" prompt="Monto presupuestado para el producto" sqref="D28:D30 E29:F30 F28" xr:uid="{70A1CF5E-D977-4231-A52C-A53D0F92EC07}"/>
    <dataValidation allowBlank="1" showInputMessage="1" showErrorMessage="1" prompt="Meta anual del indicador" sqref="C28:C30 E28" xr:uid="{E0E57DBF-F072-4DEE-9614-2CFC1626D50B}"/>
    <dataValidation allowBlank="1" showInputMessage="1" showErrorMessage="1" prompt="Nombre del indicador" sqref="B28:B30" xr:uid="{C7D9FDBE-9FDB-45B2-AC10-18FB9A14158E}"/>
    <dataValidation allowBlank="1" showInputMessage="1" showErrorMessage="1" prompt="Nombre de cada producto" sqref="A28:A30" xr:uid="{68C8B04C-3AA7-4CD2-80AA-03B9250755C2}"/>
    <dataValidation allowBlank="1" showInputMessage="1" showErrorMessage="1" prompt="¿En qué consiste el programa?" sqref="B19 B34:L34" xr:uid="{74103365-2094-46B8-86E3-ABEC725DDEA5}"/>
    <dataValidation allowBlank="1" showInputMessage="1" showErrorMessage="1" prompt="Presupuesto del programa" sqref="A25:C25 F25" xr:uid="{340F1EB5-2A86-4FE5-BAA9-FC699120C145}"/>
    <dataValidation allowBlank="1" showInputMessage="1" showErrorMessage="1" prompt="Oportunidades de mejora identificadas" sqref="A39:J40" xr:uid="{C168C9D9-A8E9-4914-93C7-23DC24891AE7}"/>
    <dataValidation allowBlank="1" showInputMessage="1" showErrorMessage="1" prompt="De existir desvío, explicar razones." sqref="B36:J36" xr:uid="{9A888EED-FD95-44F0-B26C-D57575722EB2}"/>
    <dataValidation allowBlank="1" showInputMessage="1" showErrorMessage="1" prompt="1. Describir lo plasmado en el presupuesto_x000a_2. Describir lo alcanzado en términos financieros y de producción " sqref="B35:L35" xr:uid="{EA6496CC-0856-4B5E-865B-14E8F22566CD}"/>
    <dataValidation allowBlank="1" showInputMessage="1" showErrorMessage="1" prompt="Nombre del producto" sqref="B33:J33" xr:uid="{5A739C06-FA61-41EC-BE3D-0FFB550ABB6B}"/>
    <dataValidation allowBlank="1" showInputMessage="1" showErrorMessage="1" prompt="¿A quién va dirigido el programa?, ¿qué característica tiene esta población que requiere ser beneficiada?" sqref="B20:J20" xr:uid="{FCA123DD-107E-4D13-B845-AFE87D64F802}"/>
    <dataValidation allowBlank="1" showInputMessage="1" prompt="Nombre del capítulo" sqref="B8:J10" xr:uid="{19515046-0D80-4D34-AD74-EE4F0F48E5C7}"/>
    <dataValidation allowBlank="1" sqref="A8" xr:uid="{41CEAD96-6072-40A6-9FFC-432607E150C3}"/>
  </dataValidation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D29 D30:J30 H29" calculatedColumn="1"/>
    <ignoredError sqref="I29:J29" unlockedFormula="1" calculatedColumn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5"/>
  <sheetViews>
    <sheetView topLeftCell="A21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86" t="s">
        <v>52</v>
      </c>
      <c r="C1" s="87"/>
      <c r="D1" s="87"/>
      <c r="E1" s="87"/>
      <c r="F1" s="87"/>
      <c r="G1" s="87"/>
      <c r="H1" s="87"/>
      <c r="I1" s="87"/>
      <c r="J1" s="88"/>
      <c r="K1" s="1"/>
    </row>
    <row r="2" spans="1:11" ht="21.75" thickBot="1" x14ac:dyDescent="0.3">
      <c r="A2" s="25"/>
      <c r="B2" s="89" t="s">
        <v>0</v>
      </c>
      <c r="C2" s="90"/>
      <c r="D2" s="89" t="s">
        <v>1</v>
      </c>
      <c r="E2" s="90"/>
      <c r="F2" s="90"/>
      <c r="G2" s="90"/>
      <c r="H2" s="91"/>
      <c r="I2" s="2" t="s">
        <v>2</v>
      </c>
      <c r="J2" s="3" t="s">
        <v>3</v>
      </c>
      <c r="K2" s="1"/>
    </row>
    <row r="3" spans="1:11" ht="21.75" thickBot="1" x14ac:dyDescent="0.3">
      <c r="A3" s="26"/>
      <c r="B3" s="92" t="s">
        <v>4</v>
      </c>
      <c r="C3" s="93"/>
      <c r="D3" s="92"/>
      <c r="E3" s="93"/>
      <c r="F3" s="93"/>
      <c r="G3" s="93"/>
      <c r="H3" s="94"/>
      <c r="I3" s="30">
        <v>45120</v>
      </c>
      <c r="J3" s="31"/>
      <c r="K3" s="1"/>
    </row>
    <row r="4" spans="1:11" x14ac:dyDescent="0.25">
      <c r="A4" s="95"/>
      <c r="B4" s="96"/>
      <c r="C4" s="96"/>
      <c r="D4" s="97"/>
      <c r="E4" s="97"/>
      <c r="F4" s="97"/>
      <c r="G4" s="97"/>
      <c r="H4" s="97"/>
      <c r="I4" s="96"/>
      <c r="J4" s="98"/>
      <c r="K4" s="1"/>
    </row>
    <row r="5" spans="1:11" ht="3" customHeight="1" x14ac:dyDescent="0.25">
      <c r="A5" s="83"/>
      <c r="B5" s="84"/>
      <c r="C5" s="84"/>
      <c r="D5" s="84"/>
      <c r="E5" s="84"/>
      <c r="F5" s="84"/>
      <c r="G5" s="84"/>
      <c r="H5" s="84"/>
      <c r="I5" s="84"/>
      <c r="J5" s="85"/>
      <c r="K5" s="1"/>
    </row>
    <row r="6" spans="1:11" ht="15.75" x14ac:dyDescent="0.25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63" t="s">
        <v>6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x14ac:dyDescent="0.25">
      <c r="A8" s="4" t="s">
        <v>7</v>
      </c>
      <c r="B8" s="99" t="s">
        <v>53</v>
      </c>
      <c r="C8" s="100"/>
      <c r="D8" s="100"/>
      <c r="E8" s="100"/>
      <c r="F8" s="100"/>
      <c r="G8" s="100"/>
      <c r="H8" s="100"/>
      <c r="I8" s="100"/>
      <c r="J8" s="101"/>
      <c r="K8" s="1"/>
    </row>
    <row r="9" spans="1:11" ht="15" customHeight="1" x14ac:dyDescent="0.25">
      <c r="A9" s="27" t="s">
        <v>36</v>
      </c>
      <c r="B9" s="99" t="s">
        <v>54</v>
      </c>
      <c r="C9" s="100"/>
      <c r="D9" s="100"/>
      <c r="E9" s="100"/>
      <c r="F9" s="100"/>
      <c r="G9" s="100"/>
      <c r="H9" s="100"/>
      <c r="I9" s="100"/>
      <c r="J9" s="101"/>
      <c r="K9" s="1"/>
    </row>
    <row r="10" spans="1:11" x14ac:dyDescent="0.25">
      <c r="A10" s="27" t="s">
        <v>37</v>
      </c>
      <c r="B10" s="99" t="s">
        <v>55</v>
      </c>
      <c r="C10" s="100"/>
      <c r="D10" s="100"/>
      <c r="E10" s="100"/>
      <c r="F10" s="100"/>
      <c r="G10" s="100"/>
      <c r="H10" s="100"/>
      <c r="I10" s="100"/>
      <c r="J10" s="101"/>
      <c r="K10" s="1"/>
    </row>
    <row r="11" spans="1:11" ht="44.25" customHeight="1" x14ac:dyDescent="0.25">
      <c r="A11" s="4" t="s">
        <v>8</v>
      </c>
      <c r="B11" s="61" t="s">
        <v>57</v>
      </c>
      <c r="C11" s="102"/>
      <c r="D11" s="102"/>
      <c r="E11" s="102"/>
      <c r="F11" s="102"/>
      <c r="G11" s="102"/>
      <c r="H11" s="102"/>
      <c r="I11" s="102"/>
      <c r="J11" s="103"/>
    </row>
    <row r="12" spans="1:11" ht="49.5" customHeight="1" x14ac:dyDescent="0.25">
      <c r="A12" s="4" t="s">
        <v>9</v>
      </c>
      <c r="B12" s="61" t="s">
        <v>56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48" t="s">
        <v>10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ht="27.75" customHeight="1" x14ac:dyDescent="0.25">
      <c r="A14" s="4" t="s">
        <v>11</v>
      </c>
      <c r="B14" s="28">
        <v>3</v>
      </c>
      <c r="C14" s="47" t="str">
        <f>IFERROR(VLOOKUP(B14,'[1]Validacion datos'!A2:B5,2,FALSE),"")</f>
        <v>DESARROLLO PRODUCTIVO</v>
      </c>
      <c r="D14" s="47"/>
      <c r="E14" s="47"/>
      <c r="F14" s="47"/>
      <c r="G14" s="47"/>
      <c r="H14" s="47"/>
      <c r="I14" s="47"/>
      <c r="J14" s="47"/>
    </row>
    <row r="15" spans="1:11" ht="26.25" customHeight="1" x14ac:dyDescent="0.25">
      <c r="A15" s="4" t="s">
        <v>12</v>
      </c>
      <c r="B15" s="7">
        <v>3.5</v>
      </c>
      <c r="C15" s="4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47"/>
      <c r="E15" s="47"/>
      <c r="F15" s="47"/>
      <c r="G15" s="47"/>
      <c r="H15" s="47"/>
      <c r="I15" s="47"/>
      <c r="J15" s="47"/>
    </row>
    <row r="16" spans="1:11" x14ac:dyDescent="0.25">
      <c r="A16" s="4" t="s">
        <v>13</v>
      </c>
      <c r="B16" s="8" t="s">
        <v>59</v>
      </c>
      <c r="C16" s="58" t="str">
        <f>IFERROR(VLOOKUP(B16,'[1]Validacion datos'!D8:E64,2,FALSE),"")</f>
        <v>Consolidar un entorno adecuado que incentive la inversión para el desarrollo sostenible del sector minero</v>
      </c>
      <c r="D16" s="58"/>
      <c r="E16" s="58"/>
      <c r="F16" s="58"/>
      <c r="G16" s="58"/>
      <c r="H16" s="58"/>
      <c r="I16" s="58"/>
      <c r="J16" s="58"/>
    </row>
    <row r="17" spans="1:11" ht="15.75" x14ac:dyDescent="0.25">
      <c r="A17" s="48" t="s">
        <v>14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ht="29.25" customHeight="1" x14ac:dyDescent="0.25">
      <c r="A18" s="4" t="s">
        <v>15</v>
      </c>
      <c r="B18" s="61" t="s">
        <v>83</v>
      </c>
      <c r="C18" s="61"/>
      <c r="D18" s="61"/>
      <c r="E18" s="61"/>
      <c r="F18" s="61"/>
      <c r="G18" s="61"/>
      <c r="H18" s="61"/>
      <c r="I18" s="61"/>
      <c r="J18" s="62"/>
    </row>
    <row r="19" spans="1:11" ht="33" customHeight="1" x14ac:dyDescent="0.25">
      <c r="A19" s="9" t="s">
        <v>16</v>
      </c>
      <c r="B19" s="61" t="s">
        <v>84</v>
      </c>
      <c r="C19" s="61"/>
      <c r="D19" s="61"/>
      <c r="E19" s="61"/>
      <c r="F19" s="61"/>
      <c r="G19" s="61"/>
      <c r="H19" s="61"/>
      <c r="I19" s="61"/>
      <c r="J19" s="62"/>
    </row>
    <row r="20" spans="1:11" ht="34.5" customHeight="1" x14ac:dyDescent="0.25">
      <c r="A20" s="9" t="s">
        <v>17</v>
      </c>
      <c r="B20" s="61" t="s">
        <v>58</v>
      </c>
      <c r="C20" s="61"/>
      <c r="D20" s="61"/>
      <c r="E20" s="61"/>
      <c r="F20" s="61"/>
      <c r="G20" s="61"/>
      <c r="H20" s="61"/>
      <c r="I20" s="61"/>
      <c r="J20" s="62"/>
    </row>
    <row r="21" spans="1:11" ht="74.25" customHeight="1" x14ac:dyDescent="0.25">
      <c r="A21" s="9" t="s">
        <v>38</v>
      </c>
      <c r="B21" s="61" t="s">
        <v>85</v>
      </c>
      <c r="C21" s="61"/>
      <c r="D21" s="61"/>
      <c r="E21" s="61"/>
      <c r="F21" s="61"/>
      <c r="G21" s="61"/>
      <c r="H21" s="61"/>
      <c r="I21" s="61"/>
      <c r="J21" s="62"/>
      <c r="K21" s="1"/>
    </row>
    <row r="22" spans="1:11" ht="15.75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1" ht="15.75" x14ac:dyDescent="0.25">
      <c r="A23" s="63" t="s">
        <v>19</v>
      </c>
      <c r="B23" s="64"/>
      <c r="C23" s="64"/>
      <c r="D23" s="64"/>
      <c r="E23" s="64"/>
      <c r="F23" s="64"/>
      <c r="G23" s="64"/>
      <c r="H23" s="64"/>
      <c r="I23" s="64"/>
      <c r="J23" s="65"/>
      <c r="K23" s="1"/>
    </row>
    <row r="24" spans="1:11" ht="15" customHeight="1" x14ac:dyDescent="0.25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</row>
    <row r="25" spans="1:11" x14ac:dyDescent="0.25">
      <c r="A25" s="73">
        <f>+D29</f>
        <v>353541882</v>
      </c>
      <c r="B25" s="74"/>
      <c r="C25" s="80">
        <f>+D29</f>
        <v>353541882</v>
      </c>
      <c r="D25" s="81"/>
      <c r="E25" s="82"/>
      <c r="F25" s="80"/>
      <c r="G25" s="81"/>
      <c r="H25" s="82"/>
      <c r="I25" s="75">
        <f>IF(G25&gt;0,G25/C25,0)</f>
        <v>0</v>
      </c>
      <c r="J25" s="76"/>
    </row>
    <row r="26" spans="1:11" ht="15.75" x14ac:dyDescent="0.25">
      <c r="A26" s="63" t="s">
        <v>24</v>
      </c>
      <c r="B26" s="64"/>
      <c r="C26" s="64"/>
      <c r="D26" s="64"/>
      <c r="E26" s="64"/>
      <c r="F26" s="64"/>
      <c r="G26" s="64"/>
      <c r="H26" s="64"/>
      <c r="I26" s="64"/>
      <c r="J26" s="65"/>
      <c r="K26" s="1"/>
    </row>
    <row r="27" spans="1:11" x14ac:dyDescent="0.25">
      <c r="A27" s="5"/>
      <c r="B27"/>
      <c r="C27" s="77" t="s">
        <v>51</v>
      </c>
      <c r="D27" s="78"/>
      <c r="E27" s="77" t="s">
        <v>49</v>
      </c>
      <c r="F27" s="78"/>
      <c r="G27" s="77" t="s">
        <v>50</v>
      </c>
      <c r="H27" s="77"/>
      <c r="I27" s="77" t="s">
        <v>25</v>
      </c>
      <c r="J27" s="7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5.5" customHeight="1" x14ac:dyDescent="0.25">
      <c r="A29" s="34" t="s">
        <v>95</v>
      </c>
      <c r="B29" s="35" t="s">
        <v>97</v>
      </c>
      <c r="C29" s="13">
        <v>31</v>
      </c>
      <c r="D29" s="14">
        <v>353541882</v>
      </c>
      <c r="E29" s="14">
        <v>14</v>
      </c>
      <c r="F29" s="14">
        <v>128906785</v>
      </c>
      <c r="G29" s="15">
        <v>19</v>
      </c>
      <c r="H29" s="14">
        <v>0</v>
      </c>
      <c r="I29" s="40">
        <f>+Tabla16[[#This Row],[Física 
(E)]]/Tabla16[[#This Row],[Física
(C)]]</f>
        <v>1.3571428571428572</v>
      </c>
      <c r="J29" s="41">
        <f>+Tabla16[[#This Row],[Financiera 
 (F)]]/Tabla16[[#This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48" t="s">
        <v>28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1" ht="15.75" x14ac:dyDescent="0.25">
      <c r="A32" s="63" t="s">
        <v>29</v>
      </c>
      <c r="B32" s="64"/>
      <c r="C32" s="64"/>
      <c r="D32" s="64"/>
      <c r="E32" s="64"/>
      <c r="F32" s="64"/>
      <c r="G32" s="64"/>
      <c r="H32" s="64"/>
      <c r="I32" s="64"/>
      <c r="J32" s="65"/>
      <c r="K32" s="1"/>
    </row>
    <row r="33" spans="1:11" x14ac:dyDescent="0.25">
      <c r="A33" s="23" t="s">
        <v>30</v>
      </c>
      <c r="B33" s="61" t="s">
        <v>96</v>
      </c>
      <c r="C33" s="61"/>
      <c r="D33" s="61"/>
      <c r="E33" s="61"/>
      <c r="F33" s="61"/>
      <c r="G33" s="61"/>
      <c r="H33" s="61"/>
      <c r="I33" s="61"/>
      <c r="J33" s="62"/>
    </row>
    <row r="34" spans="1:11" ht="30" x14ac:dyDescent="0.25">
      <c r="A34" s="23" t="s">
        <v>31</v>
      </c>
      <c r="B34" s="61" t="s">
        <v>86</v>
      </c>
      <c r="C34" s="61"/>
      <c r="D34" s="61"/>
      <c r="E34" s="61"/>
      <c r="F34" s="61"/>
      <c r="G34" s="61"/>
      <c r="H34" s="61"/>
      <c r="I34" s="61"/>
      <c r="J34" s="62"/>
    </row>
    <row r="35" spans="1:11" ht="42.75" customHeight="1" x14ac:dyDescent="0.25">
      <c r="A35" s="23" t="s">
        <v>32</v>
      </c>
      <c r="B35" s="61" t="s">
        <v>111</v>
      </c>
      <c r="C35" s="61"/>
      <c r="D35" s="61"/>
      <c r="E35" s="61"/>
      <c r="F35" s="61"/>
      <c r="G35" s="61"/>
      <c r="H35" s="61"/>
      <c r="I35" s="61"/>
      <c r="J35" s="62"/>
    </row>
    <row r="36" spans="1:11" ht="30" x14ac:dyDescent="0.25">
      <c r="A36" s="23" t="s">
        <v>33</v>
      </c>
      <c r="B36" s="108" t="s">
        <v>118</v>
      </c>
      <c r="C36" s="108"/>
      <c r="D36" s="108"/>
      <c r="E36" s="108"/>
      <c r="F36" s="108"/>
      <c r="G36" s="108"/>
      <c r="H36" s="108"/>
      <c r="I36" s="108"/>
      <c r="J36" s="109"/>
    </row>
    <row r="37" spans="1:11" ht="15.75" x14ac:dyDescent="0.25">
      <c r="A37" s="48" t="s">
        <v>34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1" ht="15.75" x14ac:dyDescent="0.25">
      <c r="A38" s="51" t="s">
        <v>35</v>
      </c>
      <c r="B38" s="52"/>
      <c r="C38" s="52"/>
      <c r="D38" s="52"/>
      <c r="E38" s="52"/>
      <c r="F38" s="52"/>
      <c r="G38" s="52"/>
      <c r="H38" s="52"/>
      <c r="I38" s="52"/>
      <c r="J38" s="53"/>
      <c r="K38" s="1"/>
    </row>
    <row r="39" spans="1:11" ht="27.75" customHeight="1" x14ac:dyDescent="0.25">
      <c r="A39" s="54" t="s">
        <v>41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57" t="s">
        <v>42</v>
      </c>
      <c r="B41" s="57"/>
      <c r="C41" s="57"/>
      <c r="D41" s="57"/>
      <c r="E41" s="57"/>
      <c r="F41" s="57"/>
      <c r="G41" s="57"/>
      <c r="H41" s="57"/>
      <c r="I41" s="57"/>
      <c r="J41" s="57"/>
    </row>
    <row r="43" spans="1:11" x14ac:dyDescent="0.25">
      <c r="A43" s="32" t="s">
        <v>60</v>
      </c>
      <c r="B43" s="33">
        <f>+D29</f>
        <v>353541882</v>
      </c>
    </row>
    <row r="44" spans="1:11" x14ac:dyDescent="0.25">
      <c r="A44" s="32" t="s">
        <v>62</v>
      </c>
      <c r="B44" s="44"/>
      <c r="D44" s="45" t="s">
        <v>104</v>
      </c>
      <c r="E44" s="45"/>
      <c r="F44" s="45"/>
      <c r="G44" s="45" t="s">
        <v>61</v>
      </c>
      <c r="H44" s="45"/>
      <c r="I44" s="45"/>
    </row>
    <row r="45" spans="1:11" x14ac:dyDescent="0.25">
      <c r="A45" s="32" t="s">
        <v>64</v>
      </c>
      <c r="B45" s="44"/>
      <c r="D45" s="46" t="s">
        <v>105</v>
      </c>
      <c r="E45" s="46"/>
      <c r="F45" s="46"/>
      <c r="G45" s="46" t="s">
        <v>63</v>
      </c>
      <c r="H45" s="46"/>
      <c r="I45" s="46"/>
    </row>
  </sheetData>
  <mergeCells count="52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  <mergeCell ref="D44:F44"/>
    <mergeCell ref="D45:F45"/>
  </mergeCells>
  <dataValidations count="15">
    <dataValidation allowBlank="1" sqref="A8" xr:uid="{00000000-0002-0000-0500-000000000000}"/>
    <dataValidation allowBlank="1" showInputMessage="1" prompt="Nombre del capítulo" sqref="B8:J10" xr:uid="{00000000-0002-0000-0500-000001000000}"/>
    <dataValidation allowBlank="1" showInputMessage="1" showErrorMessage="1" prompt="¿A quién va dirigido el programa?, ¿qué característica tiene esta población que requiere ser beneficiada?" sqref="B20:J20" xr:uid="{00000000-0002-0000-0500-000002000000}"/>
    <dataValidation allowBlank="1" showInputMessage="1" showErrorMessage="1" prompt="Nombre del producto" sqref="B33:J33" xr:uid="{00000000-0002-0000-0500-000003000000}"/>
    <dataValidation allowBlank="1" showInputMessage="1" showErrorMessage="1" prompt="1. Describir lo plasmado en el presupuesto_x000a_2. Describir lo alcanzado en términos financieros y de producción " sqref="B35:J35" xr:uid="{00000000-0002-0000-0500-000004000000}"/>
    <dataValidation allowBlank="1" showInputMessage="1" showErrorMessage="1" prompt="De existir desvío, explicar razones." sqref="B36:J36" xr:uid="{00000000-0002-0000-0500-000005000000}"/>
    <dataValidation allowBlank="1" showInputMessage="1" showErrorMessage="1" prompt="Oportunidades de mejora identificadas" sqref="A39:J40" xr:uid="{00000000-0002-0000-0500-000006000000}"/>
    <dataValidation allowBlank="1" showInputMessage="1" showErrorMessage="1" prompt="Presupuesto del programa" sqref="A25:C25 F25" xr:uid="{00000000-0002-0000-0500-000007000000}"/>
    <dataValidation allowBlank="1" showInputMessage="1" showErrorMessage="1" prompt="¿En qué consiste el programa?" sqref="B34:J34 B19:J19" xr:uid="{00000000-0002-0000-0500-000008000000}"/>
    <dataValidation allowBlank="1" showInputMessage="1" showErrorMessage="1" prompt="Nombre de cada producto" sqref="A28:A30" xr:uid="{00000000-0002-0000-0500-000009000000}"/>
    <dataValidation allowBlank="1" showInputMessage="1" showErrorMessage="1" prompt="Nombre del indicador" sqref="B28:B30" xr:uid="{00000000-0002-0000-0500-00000A000000}"/>
    <dataValidation allowBlank="1" showInputMessage="1" showErrorMessage="1" prompt="Meta anual del indicador" sqref="C28:C30 E28" xr:uid="{00000000-0002-0000-0500-00000B000000}"/>
    <dataValidation allowBlank="1" showInputMessage="1" showErrorMessage="1" prompt="Monto presupuestado para el producto" sqref="D28:D30 E29:F30 F28" xr:uid="{00000000-0002-0000-0500-00000C000000}"/>
    <dataValidation allowBlank="1" showInputMessage="1" showErrorMessage="1" prompt="Meta alcanzada en el trimestre" sqref="G28:G30" xr:uid="{00000000-0002-0000-0500-00000D000000}"/>
    <dataValidation allowBlank="1" showInputMessage="1" showErrorMessage="1" prompt="Monto ejecutado en el trimestre" sqref="H28:H30" xr:uid="{00000000-0002-0000-0500-00000E000000}"/>
  </dataValidations>
  <pageMargins left="0.70866141732283472" right="0.70866141732283472" top="0.74803149606299213" bottom="0.74803149606299213" header="0.31496062992125984" footer="0.31496062992125984"/>
  <pageSetup scale="63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5"/>
  <sheetViews>
    <sheetView tabSelected="1" topLeftCell="A30" workbookViewId="0">
      <selection activeCell="M39" sqref="M39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86" t="s">
        <v>52</v>
      </c>
      <c r="C1" s="87"/>
      <c r="D1" s="87"/>
      <c r="E1" s="87"/>
      <c r="F1" s="87"/>
      <c r="G1" s="87"/>
      <c r="H1" s="87"/>
      <c r="I1" s="87"/>
      <c r="J1" s="88"/>
      <c r="K1" s="1"/>
    </row>
    <row r="2" spans="1:11" ht="21.75" thickBot="1" x14ac:dyDescent="0.3">
      <c r="A2" s="25"/>
      <c r="B2" s="89" t="s">
        <v>0</v>
      </c>
      <c r="C2" s="90"/>
      <c r="D2" s="89" t="s">
        <v>1</v>
      </c>
      <c r="E2" s="90"/>
      <c r="F2" s="90"/>
      <c r="G2" s="90"/>
      <c r="H2" s="91"/>
      <c r="I2" s="2" t="s">
        <v>2</v>
      </c>
      <c r="J2" s="3" t="s">
        <v>3</v>
      </c>
      <c r="K2" s="1"/>
    </row>
    <row r="3" spans="1:11" ht="21.75" thickBot="1" x14ac:dyDescent="0.3">
      <c r="A3" s="26"/>
      <c r="B3" s="92" t="s">
        <v>4</v>
      </c>
      <c r="C3" s="93"/>
      <c r="D3" s="92"/>
      <c r="E3" s="93"/>
      <c r="F3" s="93"/>
      <c r="G3" s="93"/>
      <c r="H3" s="94"/>
      <c r="I3" s="30">
        <v>45120</v>
      </c>
      <c r="J3" s="31"/>
      <c r="K3" s="1"/>
    </row>
    <row r="4" spans="1:11" x14ac:dyDescent="0.25">
      <c r="A4" s="95"/>
      <c r="B4" s="96"/>
      <c r="C4" s="96"/>
      <c r="D4" s="97"/>
      <c r="E4" s="97"/>
      <c r="F4" s="97"/>
      <c r="G4" s="97"/>
      <c r="H4" s="97"/>
      <c r="I4" s="96"/>
      <c r="J4" s="98"/>
      <c r="K4" s="1"/>
    </row>
    <row r="5" spans="1:11" ht="3" customHeight="1" x14ac:dyDescent="0.25">
      <c r="A5" s="83"/>
      <c r="B5" s="84"/>
      <c r="C5" s="84"/>
      <c r="D5" s="84"/>
      <c r="E5" s="84"/>
      <c r="F5" s="84"/>
      <c r="G5" s="84"/>
      <c r="H5" s="84"/>
      <c r="I5" s="84"/>
      <c r="J5" s="85"/>
      <c r="K5" s="1"/>
    </row>
    <row r="6" spans="1:11" ht="15.75" x14ac:dyDescent="0.25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63" t="s">
        <v>6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x14ac:dyDescent="0.25">
      <c r="A8" s="4" t="s">
        <v>7</v>
      </c>
      <c r="B8" s="99" t="s">
        <v>53</v>
      </c>
      <c r="C8" s="100"/>
      <c r="D8" s="100"/>
      <c r="E8" s="100"/>
      <c r="F8" s="100"/>
      <c r="G8" s="100"/>
      <c r="H8" s="100"/>
      <c r="I8" s="100"/>
      <c r="J8" s="101"/>
      <c r="K8" s="1"/>
    </row>
    <row r="9" spans="1:11" ht="15" customHeight="1" x14ac:dyDescent="0.25">
      <c r="A9" s="27" t="s">
        <v>36</v>
      </c>
      <c r="B9" s="99" t="s">
        <v>54</v>
      </c>
      <c r="C9" s="100"/>
      <c r="D9" s="100"/>
      <c r="E9" s="100"/>
      <c r="F9" s="100"/>
      <c r="G9" s="100"/>
      <c r="H9" s="100"/>
      <c r="I9" s="100"/>
      <c r="J9" s="101"/>
      <c r="K9" s="1"/>
    </row>
    <row r="10" spans="1:11" x14ac:dyDescent="0.25">
      <c r="A10" s="27" t="s">
        <v>37</v>
      </c>
      <c r="B10" s="99" t="s">
        <v>55</v>
      </c>
      <c r="C10" s="100"/>
      <c r="D10" s="100"/>
      <c r="E10" s="100"/>
      <c r="F10" s="100"/>
      <c r="G10" s="100"/>
      <c r="H10" s="100"/>
      <c r="I10" s="100"/>
      <c r="J10" s="101"/>
      <c r="K10" s="1"/>
    </row>
    <row r="11" spans="1:11" ht="44.25" customHeight="1" x14ac:dyDescent="0.25">
      <c r="A11" s="4" t="s">
        <v>8</v>
      </c>
      <c r="B11" s="61" t="s">
        <v>57</v>
      </c>
      <c r="C11" s="102"/>
      <c r="D11" s="102"/>
      <c r="E11" s="102"/>
      <c r="F11" s="102"/>
      <c r="G11" s="102"/>
      <c r="H11" s="102"/>
      <c r="I11" s="102"/>
      <c r="J11" s="103"/>
    </row>
    <row r="12" spans="1:11" ht="49.5" customHeight="1" x14ac:dyDescent="0.25">
      <c r="A12" s="4" t="s">
        <v>9</v>
      </c>
      <c r="B12" s="61" t="s">
        <v>56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48" t="s">
        <v>10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ht="27.75" customHeight="1" x14ac:dyDescent="0.25">
      <c r="A14" s="4" t="s">
        <v>11</v>
      </c>
      <c r="B14" s="28">
        <v>3</v>
      </c>
      <c r="C14" s="47" t="str">
        <f>IFERROR(VLOOKUP(B14,'[1]Validacion datos'!A2:B5,2,FALSE),"")</f>
        <v>DESARROLLO PRODUCTIVO</v>
      </c>
      <c r="D14" s="47"/>
      <c r="E14" s="47"/>
      <c r="F14" s="47"/>
      <c r="G14" s="47"/>
      <c r="H14" s="47"/>
      <c r="I14" s="47"/>
      <c r="J14" s="47"/>
    </row>
    <row r="15" spans="1:11" ht="26.25" customHeight="1" x14ac:dyDescent="0.25">
      <c r="A15" s="4" t="s">
        <v>12</v>
      </c>
      <c r="B15" s="7">
        <v>3.3</v>
      </c>
      <c r="C15" s="47" t="str">
        <f>IFERROR(VLOOKUP(B15,'[1]Validacion datos'!A8:B26,2,FALSE),"")</f>
        <v>Competitividad e innovavión en un ambiente favorable a la cooperación y la responsabilidad social</v>
      </c>
      <c r="D15" s="47"/>
      <c r="E15" s="47"/>
      <c r="F15" s="47"/>
      <c r="G15" s="47"/>
      <c r="H15" s="47"/>
      <c r="I15" s="47"/>
      <c r="J15" s="47"/>
    </row>
    <row r="16" spans="1:11" ht="30.75" customHeight="1" x14ac:dyDescent="0.25">
      <c r="A16" s="4" t="s">
        <v>13</v>
      </c>
      <c r="B16" s="8" t="s">
        <v>98</v>
      </c>
      <c r="C16" s="58" t="str">
        <f>IFERROR(VLOOKUP(B16,'[1]Validacion datos'!D8:E64,2,FALSE),"")</f>
        <v>Fortalecer el sistema nacional de ciencia, tecnoloíia e innovación para dea respuestas a las demandas económicas, sociales y culturales de la nación y propiciar la inserción en la sociedad y economía del conocimiento</v>
      </c>
      <c r="D16" s="58"/>
      <c r="E16" s="58"/>
      <c r="F16" s="58"/>
      <c r="G16" s="58"/>
      <c r="H16" s="58"/>
      <c r="I16" s="58"/>
      <c r="J16" s="58"/>
    </row>
    <row r="17" spans="1:11" ht="15.75" x14ac:dyDescent="0.25">
      <c r="A17" s="48" t="s">
        <v>14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ht="29.25" customHeight="1" x14ac:dyDescent="0.25">
      <c r="A18" s="4" t="s">
        <v>15</v>
      </c>
      <c r="B18" s="61" t="s">
        <v>87</v>
      </c>
      <c r="C18" s="61"/>
      <c r="D18" s="61"/>
      <c r="E18" s="61"/>
      <c r="F18" s="61"/>
      <c r="G18" s="61"/>
      <c r="H18" s="61"/>
      <c r="I18" s="61"/>
      <c r="J18" s="62"/>
    </row>
    <row r="19" spans="1:11" ht="55.5" customHeight="1" x14ac:dyDescent="0.25">
      <c r="A19" s="9" t="s">
        <v>16</v>
      </c>
      <c r="B19" s="61" t="s">
        <v>99</v>
      </c>
      <c r="C19" s="61"/>
      <c r="D19" s="61"/>
      <c r="E19" s="61"/>
      <c r="F19" s="61"/>
      <c r="G19" s="61"/>
      <c r="H19" s="61"/>
      <c r="I19" s="61"/>
      <c r="J19" s="62"/>
    </row>
    <row r="20" spans="1:11" ht="34.5" customHeight="1" x14ac:dyDescent="0.25">
      <c r="A20" s="9" t="s">
        <v>17</v>
      </c>
      <c r="B20" s="61" t="s">
        <v>58</v>
      </c>
      <c r="C20" s="61"/>
      <c r="D20" s="61"/>
      <c r="E20" s="61"/>
      <c r="F20" s="61"/>
      <c r="G20" s="61"/>
      <c r="H20" s="61"/>
      <c r="I20" s="61"/>
      <c r="J20" s="62"/>
    </row>
    <row r="21" spans="1:11" ht="60" customHeight="1" x14ac:dyDescent="0.25">
      <c r="A21" s="9" t="s">
        <v>38</v>
      </c>
      <c r="B21" s="61" t="s">
        <v>88</v>
      </c>
      <c r="C21" s="61"/>
      <c r="D21" s="61"/>
      <c r="E21" s="61"/>
      <c r="F21" s="61"/>
      <c r="G21" s="61"/>
      <c r="H21" s="61"/>
      <c r="I21" s="61"/>
      <c r="J21" s="62"/>
      <c r="K21" s="1"/>
    </row>
    <row r="22" spans="1:11" ht="15.75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1" ht="15.75" x14ac:dyDescent="0.25">
      <c r="A23" s="63" t="s">
        <v>19</v>
      </c>
      <c r="B23" s="64"/>
      <c r="C23" s="64"/>
      <c r="D23" s="64"/>
      <c r="E23" s="64"/>
      <c r="F23" s="64"/>
      <c r="G23" s="64"/>
      <c r="H23" s="64"/>
      <c r="I23" s="64"/>
      <c r="J23" s="65"/>
      <c r="K23" s="1"/>
    </row>
    <row r="24" spans="1:11" ht="15" customHeight="1" x14ac:dyDescent="0.25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</row>
    <row r="25" spans="1:11" x14ac:dyDescent="0.25">
      <c r="A25" s="73">
        <f>+D29</f>
        <v>310101</v>
      </c>
      <c r="B25" s="74"/>
      <c r="C25" s="80">
        <f>+D29</f>
        <v>310101</v>
      </c>
      <c r="D25" s="81"/>
      <c r="E25" s="82"/>
      <c r="F25" s="80"/>
      <c r="G25" s="81"/>
      <c r="H25" s="82"/>
      <c r="I25" s="75">
        <f>IF(G25&gt;0,G25/C25,0)</f>
        <v>0</v>
      </c>
      <c r="J25" s="76"/>
    </row>
    <row r="26" spans="1:11" ht="15.75" x14ac:dyDescent="0.25">
      <c r="A26" s="63" t="s">
        <v>24</v>
      </c>
      <c r="B26" s="64"/>
      <c r="C26" s="64"/>
      <c r="D26" s="64"/>
      <c r="E26" s="64"/>
      <c r="F26" s="64"/>
      <c r="G26" s="64"/>
      <c r="H26" s="64"/>
      <c r="I26" s="64"/>
      <c r="J26" s="65"/>
      <c r="K26" s="1"/>
    </row>
    <row r="27" spans="1:11" x14ac:dyDescent="0.25">
      <c r="A27" s="5"/>
      <c r="B27"/>
      <c r="C27" s="77" t="s">
        <v>51</v>
      </c>
      <c r="D27" s="78"/>
      <c r="E27" s="77" t="s">
        <v>49</v>
      </c>
      <c r="F27" s="78"/>
      <c r="G27" s="77" t="s">
        <v>50</v>
      </c>
      <c r="H27" s="77"/>
      <c r="I27" s="77" t="s">
        <v>25</v>
      </c>
      <c r="J27" s="7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34.25" customHeight="1" x14ac:dyDescent="0.25">
      <c r="A29" s="34" t="s">
        <v>100</v>
      </c>
      <c r="B29" s="35" t="s">
        <v>101</v>
      </c>
      <c r="C29" s="13">
        <v>15</v>
      </c>
      <c r="D29" s="14">
        <v>310101</v>
      </c>
      <c r="E29" s="14">
        <v>3</v>
      </c>
      <c r="F29" s="14">
        <v>62020</v>
      </c>
      <c r="G29" s="15">
        <v>3</v>
      </c>
      <c r="H29" s="14">
        <v>0</v>
      </c>
      <c r="I29" s="16">
        <f>+Tabla17[[#This Row],[Física 
(E)]]/Tabla17[[#This Row],[Física
(C)]]</f>
        <v>1</v>
      </c>
      <c r="J29" s="17">
        <f>+Tabla17[[#This Row],[Financiera 
 (F)]]/Tabla17[[#This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48" t="s">
        <v>28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1" ht="15.75" x14ac:dyDescent="0.25">
      <c r="A32" s="63" t="s">
        <v>29</v>
      </c>
      <c r="B32" s="64"/>
      <c r="C32" s="64"/>
      <c r="D32" s="64"/>
      <c r="E32" s="64"/>
      <c r="F32" s="64"/>
      <c r="G32" s="64"/>
      <c r="H32" s="64"/>
      <c r="I32" s="64"/>
      <c r="J32" s="65"/>
      <c r="K32" s="1"/>
    </row>
    <row r="33" spans="1:11" x14ac:dyDescent="0.25">
      <c r="A33" s="23" t="s">
        <v>30</v>
      </c>
      <c r="B33" s="61" t="s">
        <v>100</v>
      </c>
      <c r="C33" s="61"/>
      <c r="D33" s="61"/>
      <c r="E33" s="61"/>
      <c r="F33" s="61"/>
      <c r="G33" s="61"/>
      <c r="H33" s="61"/>
      <c r="I33" s="61"/>
      <c r="J33" s="62"/>
    </row>
    <row r="34" spans="1:11" ht="48" customHeight="1" x14ac:dyDescent="0.25">
      <c r="A34" s="23" t="s">
        <v>31</v>
      </c>
      <c r="B34" s="61" t="s">
        <v>99</v>
      </c>
      <c r="C34" s="61"/>
      <c r="D34" s="61"/>
      <c r="E34" s="61"/>
      <c r="F34" s="61"/>
      <c r="G34" s="61"/>
      <c r="H34" s="61"/>
      <c r="I34" s="61"/>
      <c r="J34" s="62"/>
    </row>
    <row r="35" spans="1:11" ht="42.75" customHeight="1" x14ac:dyDescent="0.25">
      <c r="A35" s="23" t="s">
        <v>32</v>
      </c>
      <c r="B35" s="61" t="s">
        <v>110</v>
      </c>
      <c r="C35" s="61"/>
      <c r="D35" s="61"/>
      <c r="E35" s="61"/>
      <c r="F35" s="61"/>
      <c r="G35" s="61"/>
      <c r="H35" s="61"/>
      <c r="I35" s="61"/>
      <c r="J35" s="62"/>
    </row>
    <row r="36" spans="1:11" ht="30" x14ac:dyDescent="0.25">
      <c r="A36" s="23" t="s">
        <v>33</v>
      </c>
      <c r="B36" s="110" t="s">
        <v>119</v>
      </c>
      <c r="C36" s="110"/>
      <c r="D36" s="110"/>
      <c r="E36" s="110"/>
      <c r="F36" s="110"/>
      <c r="G36" s="110"/>
      <c r="H36" s="110"/>
      <c r="I36" s="110"/>
      <c r="J36" s="111"/>
    </row>
    <row r="37" spans="1:11" ht="15.75" x14ac:dyDescent="0.25">
      <c r="A37" s="48" t="s">
        <v>34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1" ht="15.75" x14ac:dyDescent="0.25">
      <c r="A38" s="51" t="s">
        <v>35</v>
      </c>
      <c r="B38" s="52"/>
      <c r="C38" s="52"/>
      <c r="D38" s="52"/>
      <c r="E38" s="52"/>
      <c r="F38" s="52"/>
      <c r="G38" s="52"/>
      <c r="H38" s="52"/>
      <c r="I38" s="52"/>
      <c r="J38" s="53"/>
      <c r="K38" s="1"/>
    </row>
    <row r="39" spans="1:11" ht="27.75" customHeight="1" x14ac:dyDescent="0.25">
      <c r="A39" s="54" t="s">
        <v>41</v>
      </c>
      <c r="B39" s="55"/>
      <c r="C39" s="55"/>
      <c r="D39" s="55"/>
      <c r="E39" s="55"/>
      <c r="F39" s="55"/>
      <c r="G39" s="55"/>
      <c r="H39" s="55"/>
      <c r="I39" s="55"/>
      <c r="J39" s="56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57" t="s">
        <v>42</v>
      </c>
      <c r="B41" s="57"/>
      <c r="C41" s="57"/>
      <c r="D41" s="57"/>
      <c r="E41" s="57"/>
      <c r="F41" s="57"/>
      <c r="G41" s="57"/>
      <c r="H41" s="57"/>
      <c r="I41" s="57"/>
      <c r="J41" s="57"/>
    </row>
    <row r="43" spans="1:11" x14ac:dyDescent="0.25">
      <c r="A43" s="32" t="s">
        <v>60</v>
      </c>
      <c r="B43" s="33">
        <f>+D29</f>
        <v>310101</v>
      </c>
    </row>
    <row r="44" spans="1:11" x14ac:dyDescent="0.25">
      <c r="A44" s="32" t="s">
        <v>62</v>
      </c>
      <c r="B44" s="44"/>
      <c r="D44" s="45" t="s">
        <v>104</v>
      </c>
      <c r="E44" s="45"/>
      <c r="F44" s="45"/>
      <c r="G44" s="45" t="s">
        <v>61</v>
      </c>
      <c r="H44" s="45"/>
      <c r="I44" s="45"/>
    </row>
    <row r="45" spans="1:11" x14ac:dyDescent="0.25">
      <c r="A45" s="32" t="s">
        <v>64</v>
      </c>
      <c r="B45" s="44"/>
      <c r="D45" s="46" t="s">
        <v>105</v>
      </c>
      <c r="E45" s="46"/>
      <c r="F45" s="46"/>
      <c r="G45" s="46" t="s">
        <v>63</v>
      </c>
      <c r="H45" s="46"/>
      <c r="I45" s="46"/>
    </row>
  </sheetData>
  <mergeCells count="52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  <mergeCell ref="D44:F44"/>
    <mergeCell ref="D45:F45"/>
  </mergeCells>
  <dataValidations count="15">
    <dataValidation allowBlank="1" sqref="A8" xr:uid="{00000000-0002-0000-0600-000000000000}"/>
    <dataValidation allowBlank="1" showInputMessage="1" prompt="Nombre del capítulo" sqref="B8:J10" xr:uid="{00000000-0002-0000-0600-000001000000}"/>
    <dataValidation allowBlank="1" showInputMessage="1" showErrorMessage="1" prompt="¿A quién va dirigido el programa?, ¿qué característica tiene esta población que requiere ser beneficiada?" sqref="B20:J20" xr:uid="{00000000-0002-0000-0600-000002000000}"/>
    <dataValidation allowBlank="1" showInputMessage="1" showErrorMessage="1" prompt="Nombre del producto" sqref="B33:J33" xr:uid="{00000000-0002-0000-0600-000003000000}"/>
    <dataValidation allowBlank="1" showInputMessage="1" showErrorMessage="1" prompt="1. Describir lo plasmado en el presupuesto_x000a_2. Describir lo alcanzado en términos financieros y de producción " sqref="B35:J35" xr:uid="{00000000-0002-0000-0600-000004000000}"/>
    <dataValidation allowBlank="1" showInputMessage="1" showErrorMessage="1" prompt="De existir desvío, explicar razones." sqref="B36:J36" xr:uid="{00000000-0002-0000-0600-000005000000}"/>
    <dataValidation allowBlank="1" showInputMessage="1" showErrorMessage="1" prompt="Oportunidades de mejora identificadas" sqref="A39:J40" xr:uid="{00000000-0002-0000-0600-000006000000}"/>
    <dataValidation allowBlank="1" showInputMessage="1" showErrorMessage="1" prompt="Presupuesto del programa" sqref="A25:C25 F25" xr:uid="{00000000-0002-0000-0600-000007000000}"/>
    <dataValidation allowBlank="1" showInputMessage="1" showErrorMessage="1" prompt="¿En qué consiste el programa?" sqref="B34:J34 B19:J19" xr:uid="{00000000-0002-0000-0600-000008000000}"/>
    <dataValidation allowBlank="1" showInputMessage="1" showErrorMessage="1" prompt="Nombre de cada producto" sqref="A28:A30" xr:uid="{00000000-0002-0000-0600-000009000000}"/>
    <dataValidation allowBlank="1" showInputMessage="1" showErrorMessage="1" prompt="Nombre del indicador" sqref="B28:B30" xr:uid="{00000000-0002-0000-0600-00000A000000}"/>
    <dataValidation allowBlank="1" showInputMessage="1" showErrorMessage="1" prompt="Meta anual del indicador" sqref="C28:C30 E28" xr:uid="{00000000-0002-0000-0600-00000B000000}"/>
    <dataValidation allowBlank="1" showInputMessage="1" showErrorMessage="1" prompt="Monto presupuestado para el producto" sqref="D28:D30 E29:F30 F28" xr:uid="{00000000-0002-0000-0600-00000C000000}"/>
    <dataValidation allowBlank="1" showInputMessage="1" showErrorMessage="1" prompt="Meta alcanzada en el trimestre" sqref="G28:G30" xr:uid="{00000000-0002-0000-0600-00000D000000}"/>
    <dataValidation allowBlank="1" showInputMessage="1" showErrorMessage="1" prompt="Monto ejecutado en el trimestre" sqref="H28:H30" xr:uid="{00000000-0002-0000-0600-00000E000000}"/>
  </dataValidation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H29 D30:J30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682001B4B4844B33EA7A4423DA4B3" ma:contentTypeVersion="14" ma:contentTypeDescription="Create a new document." ma:contentTypeScope="" ma:versionID="4900944c031bfee18989a92464d51235">
  <xsd:schema xmlns:xsd="http://www.w3.org/2001/XMLSchema" xmlns:xs="http://www.w3.org/2001/XMLSchema" xmlns:p="http://schemas.microsoft.com/office/2006/metadata/properties" xmlns:ns3="ca36b9ab-de55-480c-a486-301518f49f08" xmlns:ns4="ae011457-d7e5-4020-b086-15bb40be3e25" targetNamespace="http://schemas.microsoft.com/office/2006/metadata/properties" ma:root="true" ma:fieldsID="a2c483cf2a2e231e8bd5b69130583aa5" ns3:_="" ns4:_="">
    <xsd:import namespace="ca36b9ab-de55-480c-a486-301518f49f08"/>
    <xsd:import namespace="ae011457-d7e5-4020-b086-15bb40be3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6b9ab-de55-480c-a486-301518f4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1457-d7e5-4020-b086-15bb40be3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61B1E0-2EDF-4049-9F48-0206C44F396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a36b9ab-de55-480c-a486-301518f49f08"/>
    <ds:schemaRef ds:uri="ae011457-d7e5-4020-b086-15bb40be3e25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66DA9D8-5AFF-4566-A696-2A7CCF1A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6b9ab-de55-480c-a486-301518f49f08"/>
    <ds:schemaRef ds:uri="ae011457-d7e5-4020-b086-15bb40be3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7706</vt:lpstr>
      <vt:lpstr>7709</vt:lpstr>
      <vt:lpstr>6816-0002</vt:lpstr>
      <vt:lpstr>6817</vt:lpstr>
      <vt:lpstr>6819</vt:lpstr>
      <vt:lpstr>7707</vt:lpstr>
      <vt:lpstr>7708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Abner Lora Lopez</cp:lastModifiedBy>
  <cp:lastPrinted>2023-04-17T19:53:27Z</cp:lastPrinted>
  <dcterms:created xsi:type="dcterms:W3CDTF">2021-03-22T15:50:10Z</dcterms:created>
  <dcterms:modified xsi:type="dcterms:W3CDTF">2023-07-14T21:01:52Z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0x010100DE4682001B4B4844B33EA7A4423DA4B3</vt:lpwstr>
  </property>
</Properties>
</file>