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drawings/drawing5.xml" ContentType="application/vnd.openxmlformats-officedocument.drawing+xml"/>
  <Override PartName="/xl/tables/table5.xml" ContentType="application/vnd.openxmlformats-officedocument.spreadsheetml.table+xml"/>
  <Override PartName="/xl/drawings/drawing6.xml" ContentType="application/vnd.openxmlformats-officedocument.drawing+xml"/>
  <Override PartName="/xl/tables/table6.xml" ContentType="application/vnd.openxmlformats-officedocument.spreadsheetml.table+xml"/>
  <Override PartName="/xl/drawings/drawing7.xml" ContentType="application/vnd.openxmlformats-officedocument.drawing+xml"/>
  <Override PartName="/xl/tables/table7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ul.rosario\Desktop\"/>
    </mc:Choice>
  </mc:AlternateContent>
  <xr:revisionPtr revIDLastSave="0" documentId="13_ncr:1_{C76C174D-284E-4445-8321-FC6F55F56167}" xr6:coauthVersionLast="47" xr6:coauthVersionMax="47" xr10:uidLastSave="{00000000-0000-0000-0000-000000000000}"/>
  <bookViews>
    <workbookView xWindow="-120" yWindow="-120" windowWidth="24240" windowHeight="13140" activeTab="6" xr2:uid="{00000000-000D-0000-FFFF-FFFF00000000}"/>
  </bookViews>
  <sheets>
    <sheet name="7706" sheetId="1" r:id="rId1"/>
    <sheet name="7707" sheetId="5" r:id="rId2"/>
    <sheet name="7708" sheetId="6" r:id="rId3"/>
    <sheet name="7709" sheetId="2" r:id="rId4"/>
    <sheet name="6816" sheetId="3" r:id="rId5"/>
    <sheet name="6817" sheetId="4" r:id="rId6"/>
    <sheet name="6819" sheetId="8" r:id="rId7"/>
  </sheets>
  <externalReferences>
    <externalReference r:id="rId8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9" i="1" l="1"/>
  <c r="I29" i="4"/>
  <c r="I30" i="8" l="1"/>
  <c r="D30" i="8"/>
  <c r="F30" i="8" s="1"/>
  <c r="H30" i="8" s="1"/>
  <c r="J30" i="8" s="1"/>
  <c r="J29" i="8"/>
  <c r="I29" i="8"/>
  <c r="D29" i="8"/>
  <c r="I25" i="8"/>
  <c r="C16" i="8"/>
  <c r="C15" i="8"/>
  <c r="C14" i="8"/>
  <c r="D29" i="5" l="1"/>
  <c r="C15" i="6" l="1"/>
  <c r="J29" i="1" l="1"/>
  <c r="I29" i="6"/>
  <c r="J29" i="5" l="1"/>
  <c r="I29" i="5"/>
  <c r="J29" i="4"/>
  <c r="J29" i="6"/>
  <c r="I30" i="6"/>
  <c r="I30" i="5"/>
  <c r="I30" i="4"/>
  <c r="J29" i="3"/>
  <c r="I29" i="3"/>
  <c r="I30" i="3"/>
  <c r="J29" i="2"/>
  <c r="I29" i="2"/>
  <c r="I30" i="2"/>
  <c r="I30" i="1"/>
  <c r="D30" i="6" l="1"/>
  <c r="F30" i="6" s="1"/>
  <c r="H30" i="6" s="1"/>
  <c r="J30" i="6" s="1"/>
  <c r="I25" i="6"/>
  <c r="C16" i="6"/>
  <c r="C14" i="6"/>
  <c r="D30" i="5" l="1"/>
  <c r="F30" i="5" s="1"/>
  <c r="H30" i="5" s="1"/>
  <c r="J30" i="5" s="1"/>
  <c r="I25" i="5"/>
  <c r="C16" i="5"/>
  <c r="C15" i="5"/>
  <c r="C14" i="5"/>
  <c r="D30" i="4" l="1"/>
  <c r="F30" i="4" s="1"/>
  <c r="H30" i="4" s="1"/>
  <c r="J30" i="4" s="1"/>
  <c r="I25" i="4"/>
  <c r="C16" i="4"/>
  <c r="C15" i="4"/>
  <c r="C14" i="4"/>
  <c r="F30" i="3" l="1"/>
  <c r="H30" i="3" s="1"/>
  <c r="J30" i="3" s="1"/>
  <c r="I25" i="3"/>
  <c r="C16" i="3"/>
  <c r="C15" i="3"/>
  <c r="C14" i="3"/>
  <c r="F30" i="2" l="1"/>
  <c r="H30" i="2" s="1"/>
  <c r="J30" i="2" s="1"/>
  <c r="I25" i="2"/>
  <c r="C16" i="2"/>
  <c r="C15" i="2"/>
  <c r="C14" i="2"/>
  <c r="F30" i="1" l="1"/>
  <c r="H30" i="1" s="1"/>
  <c r="J30" i="1" s="1"/>
  <c r="I25" i="1" l="1"/>
  <c r="C16" i="1"/>
  <c r="C15" i="1"/>
  <c r="C14" i="1"/>
</calcChain>
</file>

<file path=xl/sharedStrings.xml><?xml version="1.0" encoding="utf-8"?>
<sst xmlns="http://schemas.openxmlformats.org/spreadsheetml/2006/main" count="531" uniqueCount="122">
  <si>
    <t>Código</t>
  </si>
  <si>
    <t>Documento Relacionado</t>
  </si>
  <si>
    <t>Fecha Versión</t>
  </si>
  <si>
    <t>Versión</t>
  </si>
  <si>
    <t>DEC-FOR013</t>
  </si>
  <si>
    <t>I -Información Instituciónal</t>
  </si>
  <si>
    <t>I.I - Completar los datos requeridos sobre la institución</t>
  </si>
  <si>
    <t>Capítulo</t>
  </si>
  <si>
    <t>Misión</t>
  </si>
  <si>
    <t>Visión</t>
  </si>
  <si>
    <t>II. Contribución a la Estrategia Nacional de Desarrollo</t>
  </si>
  <si>
    <t>Eje estratégico:</t>
  </si>
  <si>
    <t>Objetivo general:</t>
  </si>
  <si>
    <t>Objetivo(s) específico(s):</t>
  </si>
  <si>
    <t>III. Información del Programa</t>
  </si>
  <si>
    <t>Nombre:</t>
  </si>
  <si>
    <t>Descripción:</t>
  </si>
  <si>
    <r>
      <t>Beneficiarios:</t>
    </r>
    <r>
      <rPr>
        <sz val="12"/>
        <color rgb="FF000000"/>
        <rFont val="Century Gothic"/>
        <family val="2"/>
      </rPr>
      <t xml:space="preserve"> </t>
    </r>
  </si>
  <si>
    <t>IV. Formulación y Ejecución Física-Financiera</t>
  </si>
  <si>
    <t>IV.I - Desempeño financiero</t>
  </si>
  <si>
    <t>Presupuesto Inicial</t>
  </si>
  <si>
    <t>Presupuesto Vigente</t>
  </si>
  <si>
    <t>Presupuesto Ejecutado</t>
  </si>
  <si>
    <t>Porcentaje de Ejecución (ejecutado/vigente)</t>
  </si>
  <si>
    <t>IV.II - Formulación y Ejecución Trimestral de las Metas por Producto</t>
  </si>
  <si>
    <t>Avance</t>
  </si>
  <si>
    <t>Producto</t>
  </si>
  <si>
    <t>Indicador</t>
  </si>
  <si>
    <t>V. Análisis de los Logros y Desviaciones</t>
  </si>
  <si>
    <t>V.I - Información de Logros y Desviaciones por Producto</t>
  </si>
  <si>
    <t xml:space="preserve">Producto: </t>
  </si>
  <si>
    <t xml:space="preserve">Descripción del producto: </t>
  </si>
  <si>
    <t>Logros alcanzados:</t>
  </si>
  <si>
    <t>Causas y justificación del desvío:</t>
  </si>
  <si>
    <r>
      <t xml:space="preserve">VI. </t>
    </r>
    <r>
      <rPr>
        <b/>
        <sz val="11"/>
        <color theme="0"/>
        <rFont val="Century Gothic"/>
        <family val="2"/>
      </rPr>
      <t>Oportunidades de Mejora</t>
    </r>
  </si>
  <si>
    <t xml:space="preserve">VI. I - De acuerdo a los eventos presentados durante la ejecución del producto, ¿qué aspecto puede mejorarse? </t>
  </si>
  <si>
    <t>Subcapítulo</t>
  </si>
  <si>
    <t>Unidad Ejecutora</t>
  </si>
  <si>
    <t>Resultado Asociado:</t>
  </si>
  <si>
    <t>Física
(A)</t>
  </si>
  <si>
    <t>Financiera
(B)</t>
  </si>
  <si>
    <t>[Registrar las oportunidades de mejora identificadas, como acciones puntuales, especificando las fechas de su realización.]</t>
  </si>
  <si>
    <r>
      <rPr>
        <b/>
        <sz val="10"/>
        <rFont val="Calibri"/>
        <family val="2"/>
      </rPr>
      <t>Nota:</t>
    </r>
    <r>
      <rPr>
        <sz val="10"/>
        <rFont val="Calibri"/>
        <family val="2"/>
      </rPr>
      <t xml:space="preserve"> Las secciones III, IV, V y VI deben ser repetidas, la misma cantidad de programas sustantivos (codificados desde 11 al 95) que tenga la unidad ejecutora</t>
    </r>
  </si>
  <si>
    <t>Física
(C)</t>
  </si>
  <si>
    <t>Financiera
(D)</t>
  </si>
  <si>
    <t>Física 
(E)</t>
  </si>
  <si>
    <t>Financiera 
 (F)</t>
  </si>
  <si>
    <t>Física 
(%)
 G=E/C</t>
  </si>
  <si>
    <t>Financiero 
(%) 
H=F/D</t>
  </si>
  <si>
    <t>Programación Trimestral</t>
  </si>
  <si>
    <t>Ejecución Trimestral</t>
  </si>
  <si>
    <t xml:space="preserve"> Presupuesto Anual</t>
  </si>
  <si>
    <t>Informe de Evaluación Trimestral de las Metas Físicas-Financieras</t>
  </si>
  <si>
    <t>0222-MINISTERIO DE ENERGIA Y MINAS</t>
  </si>
  <si>
    <t>01-MINISTERIO DE ENERGIA Y MINAS</t>
  </si>
  <si>
    <t>0001-MINISTERIO DE ENERGIA Y MINAS</t>
  </si>
  <si>
    <t>Ser una entidad de excelencia en la formulacion y ejecucion eficiente, responsable y transparente de politicas de desarrollo, para el 
integral y gestion sostenible de los recursos energeticos y mineros, en beneficios de las presentes y futuras generaciones de 
Dominicanos.</t>
  </si>
  <si>
    <t>Formular y administrar politicas para el aprovechamiento integral de los recursos energeticos y mineros de la Republica 
Dominicana, bajo criterios de transparencia y sostenibilidad ambiental.</t>
  </si>
  <si>
    <t>Personas fisicas y juridicas</t>
  </si>
  <si>
    <t>3.5.6</t>
  </si>
  <si>
    <t>Presupuesto aprobado  :</t>
  </si>
  <si>
    <t>Anabelle Reynoso Adolphus</t>
  </si>
  <si>
    <t>Presupuesto modificado :</t>
  </si>
  <si>
    <t>Directora de Planficación y Desarrollo</t>
  </si>
  <si>
    <t>Total devengado :</t>
  </si>
  <si>
    <t>Regulación, fiscalización y desarrollo de la minería metálica, no metálica y MAPE.</t>
  </si>
  <si>
    <t>Personas fisicas y juridicas reciben resoluciones de otorgamiento de concesiones mineras.</t>
  </si>
  <si>
    <t>Cantidad de Resoluciones.</t>
  </si>
  <si>
    <t xml:space="preserve">Este programa esta vinculado al ODS 15: "Vida de ecosistemas terrestre", ya que incentiva a una consciencia creciente entre las empresas de que deben actuar rápido, para demostrar que han incorporado la sostenibilidad como un modelo de negocio para evitar perder oportunidades comerciales y financieras.  </t>
  </si>
  <si>
    <t>Regulacion y desarrollo de hidrocarburos</t>
  </si>
  <si>
    <t>Mejorar y actualizar la regulación en materia de exploración petrolera.</t>
  </si>
  <si>
    <t>Personas físicas y jurídicas</t>
  </si>
  <si>
    <t xml:space="preserve">Este programa esta vinculado a la Linea de acción 3.2.2.1 de la END 2030: "Desarrollar una estrategia integrada de exploración petrolera de corto, mediano y largo plazo, coherente y sostenible, que permita determinar la factibilidad de la explotación, incluyendo la plataforma marina y asegurando la sostenibilidad ambiental", y además al ODS 7, "Energia asequible y no contaminante" el cual garantiza el acceso a: energía, segura, sostenible y moderna, y a prestar atención a otras fuentes energéticas seguras y limpias. </t>
  </si>
  <si>
    <t xml:space="preserve">Regulación, fiscalización  y desarrollo de la minería metálica , no metálica y MAPE. </t>
  </si>
  <si>
    <t xml:space="preserve">Personas fisicas y/o jurídicas reciben fiscalizaciones a las concesiones de exploración y explotación minera. </t>
  </si>
  <si>
    <t xml:space="preserve">Cantidad de fiscalizaciones a concesiones de exploración y  explotación minera y/o plantas de beneficio realizadas. </t>
  </si>
  <si>
    <t>Regulacion y desarrollo energético.</t>
  </si>
  <si>
    <t xml:space="preserve">Esta actividad consiste en inspecionar las ejecutorias de los planes de mantenimiento realizados a las infraestruturas energéticas. En este reporte hemos cargados 10 informes de visita, tal y como se planificó. </t>
  </si>
  <si>
    <t>Personas fisicas y jurídicas</t>
  </si>
  <si>
    <t xml:space="preserve">Este programa esta vinculado al ODS 7, "Energia asequible y no contaminante" el cual garantiza el acceso a: energía, segura, sostenible y moderna, y a prestar atención a otras fuentes energéticas seguras y limpias. </t>
  </si>
  <si>
    <t>6817.- Empresas Públicas y privadas reciben fiscalizaciones de las infraestructuras energeticas</t>
  </si>
  <si>
    <t>6817.- Empresas públicas y privadas reciben fiscalizaciones de las infraestructuras energéticas.</t>
  </si>
  <si>
    <t>Se realizaran las fiscalizaciones a las infraestructuras  para validar el cumplimiento de las mismas.</t>
  </si>
  <si>
    <t>Regulación y desarrollo energético</t>
  </si>
  <si>
    <t xml:space="preserve">Sensibilizar el uso racional de la energía en instituciones públicas y privadas. </t>
  </si>
  <si>
    <t>Este programa esta vinculado al ODS 7, "Energia asequible y no contaminante", el cual garantiza el acceso a: energía segura, sostenible y moderna, y a prestar atención a otras fuentes energéticas seguras y limpias, y a la línea de acción 3.2.1.6. "Promover una cultura ciudadana y empresarial de eficiencia energética, mediante la inducción a prácticas de uso racional de la electricidad y la promoción de la utilización de equipos y procesos que permitan un menor uso o un mejor aprovechamiento de la energía.</t>
  </si>
  <si>
    <t xml:space="preserve">Electrificar a comunidades rurales y urbanas sin acceso a electricidad. </t>
  </si>
  <si>
    <t>Regulacion y desarrollo energetico</t>
  </si>
  <si>
    <t xml:space="preserve">Este programa esta vinculado al ODS 7, "Energia asequible y no contaminante", el cual garantiza el acceso a: energía segura, sostenible y moderna, y a prestar atención a fuentes energéticas seguras y limpias, así como su promoción. </t>
  </si>
  <si>
    <t xml:space="preserve">Incrementar la información la información de las cuencas sedimentarias con potencial de explotación de hidrocarburos. </t>
  </si>
  <si>
    <t xml:space="preserve">Reporte de datos de líneas sísmicas adquiridas. </t>
  </si>
  <si>
    <t>7706-Personas fisicas y juridicas reciben de otorgamientos de concesiones de exploración y explotación Minera.</t>
  </si>
  <si>
    <t>7709-. Adquisición de nuevos datos de líneas sísmicas 2D de alta definición (5,000 kms.) en cuencas costa afuera en el sur y el norte del país.</t>
  </si>
  <si>
    <t>6816/002.- Personas Fisicas y juridicas reciben fiscalizaciones de concesiones de exploraciones y explotaciones mineras.</t>
  </si>
  <si>
    <t>Número de fiscalizaciones realizadas.</t>
  </si>
  <si>
    <t>7707.-Comunidades rurales y urbanas reciben acciones para el desearrollo energetico.</t>
  </si>
  <si>
    <t>7707.- Comunidades rurales y urbanas reciben acciones para el desarrollo energetico.</t>
  </si>
  <si>
    <t>Número de zonas intervenidas y desarrolladas.</t>
  </si>
  <si>
    <t>3.3.4</t>
  </si>
  <si>
    <t>Supervisar las instalaciones que utilicen fuentes radiactivas o equipos generadores de radiacio.</t>
  </si>
  <si>
    <t>7708-0002. Instituciones reciben regulación y desarrollo de la energía nuclear.</t>
  </si>
  <si>
    <t>Instituciones supervisaras que utilizan radiaciones ionizantes.</t>
  </si>
  <si>
    <t xml:space="preserve">Educar sobre las diferentes formas de generación de energía a partir de fuentes renovables, en cumplimiento con las metas de eficiencia y ahorro energético, usando como ejemplo las distintas estaciones temáticas del Parque Temático de Energía Renovable de la ciudad Juan Bosch.  </t>
  </si>
  <si>
    <t>6819.- Personaas Fisicas y juridicas  reciben formacion para el uso, desarrollo y ahorro de la energia.</t>
  </si>
  <si>
    <t>Cantidad de actividades educativas de sensibilización sobre las diferentes formas de generación de energía a partir de fuentes renovables</t>
  </si>
  <si>
    <t>6819.-Personas fisicas y juridicas reciben formacion para el uso, desarrollo y ahorro de la energia.</t>
  </si>
  <si>
    <t>Arsenio Diloné</t>
  </si>
  <si>
    <t>Director Financiero</t>
  </si>
  <si>
    <r>
      <t xml:space="preserve">Con la aprobación del Plan de Fiscalización, y las coordinaciones correspondientes para los trabajos de campo según la programación definida, el Viceministerio de Minas , durante el período  </t>
    </r>
    <r>
      <rPr>
        <b/>
        <i/>
        <sz val="11"/>
        <color theme="1"/>
        <rFont val="Calibri"/>
        <family val="2"/>
        <scheme val="minor"/>
      </rPr>
      <t>julio - septiembre 2023</t>
    </r>
    <r>
      <rPr>
        <i/>
        <sz val="11"/>
        <color theme="1"/>
        <rFont val="Calibri"/>
        <family val="2"/>
        <scheme val="minor"/>
      </rPr>
      <t xml:space="preserve">, realizó 2 informes de fiscalizaciones mineras aplicando el Protocolo diseñado para la finalidad.
</t>
    </r>
  </si>
  <si>
    <r>
      <t xml:space="preserve">Se otorgaron un total de 5 Resoluciones de exploración minera, correspondiente al trimestre </t>
    </r>
    <r>
      <rPr>
        <b/>
        <i/>
        <sz val="11"/>
        <color theme="1"/>
        <rFont val="Calibri"/>
        <family val="2"/>
        <scheme val="minor"/>
      </rPr>
      <t>julio - septiembre 2023.</t>
    </r>
  </si>
  <si>
    <r>
      <t>Durante el trimestre</t>
    </r>
    <r>
      <rPr>
        <b/>
        <i/>
        <sz val="11"/>
        <color theme="1"/>
        <rFont val="Calibri"/>
        <family val="2"/>
        <scheme val="minor"/>
      </rPr>
      <t xml:space="preserve"> julio - septiembre 2023</t>
    </r>
    <r>
      <rPr>
        <i/>
        <sz val="11"/>
        <color theme="1"/>
        <rFont val="Calibri"/>
        <family val="2"/>
        <scheme val="minor"/>
      </rPr>
      <t>, se realizaron 8 informes de seguimiento correspondiente a 8 actividades de instalacion, rehabilitación o seguimiento y evaluiacion de los proyectos de electrificación.</t>
    </r>
  </si>
  <si>
    <r>
      <t>Esta actividad consiste en inspecionar las ejecutorias de los planes de mantenimiento realizados a las infraestruturas energéticas. Para el trimestre</t>
    </r>
    <r>
      <rPr>
        <b/>
        <i/>
        <sz val="11"/>
        <color theme="1"/>
        <rFont val="Calibri"/>
        <family val="2"/>
        <scheme val="minor"/>
      </rPr>
      <t xml:space="preserve"> julio - septiembre 2023</t>
    </r>
    <r>
      <rPr>
        <i/>
        <sz val="11"/>
        <color theme="1"/>
        <rFont val="Calibri"/>
        <family val="2"/>
        <scheme val="minor"/>
      </rPr>
      <t xml:space="preserve"> se realizaron 15 visitas a infraestructuras energéticas.</t>
    </r>
  </si>
  <si>
    <r>
      <t>Durante el trimestre</t>
    </r>
    <r>
      <rPr>
        <b/>
        <i/>
        <sz val="11"/>
        <color theme="1"/>
        <rFont val="Calibri"/>
        <family val="2"/>
        <scheme val="minor"/>
      </rPr>
      <t xml:space="preserve"> julio - septiembre 2023</t>
    </r>
    <r>
      <rPr>
        <i/>
        <sz val="11"/>
        <color theme="1"/>
        <rFont val="Calibri"/>
        <family val="2"/>
        <scheme val="minor"/>
      </rPr>
      <t>, se lograron ejecutar 5 actividades de educativas.</t>
    </r>
  </si>
  <si>
    <r>
      <t xml:space="preserve">Durante el trimestre </t>
    </r>
    <r>
      <rPr>
        <b/>
        <i/>
        <sz val="11"/>
        <color theme="1"/>
        <rFont val="Calibri"/>
        <family val="2"/>
        <scheme val="minor"/>
      </rPr>
      <t>julio - septiembre del 2023</t>
    </r>
    <r>
      <rPr>
        <i/>
        <sz val="11"/>
        <color theme="1"/>
        <rFont val="Calibri"/>
        <family val="2"/>
        <scheme val="minor"/>
      </rPr>
      <t>,  se  realizaron 5 supervisiones de instituciones que utilizan radiaciones ionizantes.</t>
    </r>
  </si>
  <si>
    <r>
      <t>En el período</t>
    </r>
    <r>
      <rPr>
        <b/>
        <i/>
        <sz val="11"/>
        <color theme="1"/>
        <rFont val="Calibri"/>
        <family val="2"/>
        <scheme val="minor"/>
      </rPr>
      <t xml:space="preserve"> julio-septiembre 2023</t>
    </r>
    <r>
      <rPr>
        <i/>
        <sz val="11"/>
        <color theme="1"/>
        <rFont val="Calibri"/>
        <family val="2"/>
        <scheme val="minor"/>
      </rPr>
      <t xml:space="preserve"> se recibio un (1) reporte de datos de líneas sísmicas 2D. </t>
    </r>
  </si>
  <si>
    <t>La desviacion financiera se produce por modificaciones presupuestarias, debido a que los insumos utilizados estan disponibles en el almacen del ministerio</t>
  </si>
  <si>
    <t>La Meta Física tuvo una variación debido a que este producto es a solicitud de terceros. La desviacion financiera se produce debido a que no se programaron los montos de remuneraciones de este producto.</t>
  </si>
  <si>
    <t>Meta Fisica cumplida al 100% en el indicador 1. El indicador de fiscalizaciones corresponde a la DGM. La desviacion financiera se produce debido a que el presupuesto asignado a ese producto fue redirigido a otra actividad en SIGEF,  para otros procesos priorizados en las actividades centrales del programa 01</t>
  </si>
  <si>
    <t>La desviacion financiera se produce debido a que los procesos vinculados a este producto, estan a nivel de adjudicacion y registro de contratos , representando una apropiacion total en preventivo y compromiso de 291 MM , que se estaran adjudicando en el cuarto trimestre.</t>
  </si>
  <si>
    <t>La desviacion financiera se produce porque los viaticos pagados al personal que realizo las fiscalizaciones no fueron asociados al producto. Y los recursos correspondintes a remuneraciones estan siendo ejecutados por el producto 01 - acciones comunes, dentro del mismo programa</t>
  </si>
  <si>
    <t>La desviacion financiera se produce porque los gastos asociados (refrigerios, combustible, audiovisuales, entre otros), se ejecutan por la actividad central del progama 01.</t>
  </si>
  <si>
    <t>La desviacion financiera se produce porque hay procesos abiertos de compras que se estaran ejecutando en el tercer trimestre.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</si>
</sst>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164" formatCode="_(* #,##0.00_);_(* \(#,##0.00\);_(* &quot;-&quot;??_);_(@_)"/>
    <numFmt numFmtId="165" formatCode="dd/mm/yyyy;@"/>
    <numFmt numFmtId="166" formatCode="[$-10409]#,##0;\-#,##0"/>
    <numFmt numFmtId="167" formatCode="[$-10409]#,##0.00;\-#,##0.00"/>
    <numFmt numFmtId="168" formatCode="[$-10409]0.00%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</font>
    <font>
      <sz val="8"/>
      <color theme="1"/>
      <name val="Calibri"/>
      <family val="2"/>
      <scheme val="minor"/>
    </font>
    <font>
      <sz val="12"/>
      <color rgb="FF000000"/>
      <name val="Century Gothic"/>
      <family val="2"/>
    </font>
    <font>
      <b/>
      <sz val="11"/>
      <name val="Calibri"/>
      <family val="2"/>
    </font>
    <font>
      <b/>
      <sz val="11"/>
      <color rgb="FF000000"/>
      <name val="Calibri"/>
      <family val="2"/>
    </font>
    <font>
      <b/>
      <sz val="10"/>
      <color rgb="FF000000"/>
      <name val="Calibri"/>
      <family val="2"/>
    </font>
    <font>
      <sz val="9"/>
      <name val="Calibri"/>
      <family val="2"/>
    </font>
    <font>
      <b/>
      <sz val="11"/>
      <color theme="0"/>
      <name val="Century Gothic"/>
      <family val="2"/>
    </font>
    <font>
      <sz val="10"/>
      <name val="Calibri"/>
      <family val="2"/>
    </font>
    <font>
      <b/>
      <sz val="10"/>
      <name val="Calibri"/>
      <family val="2"/>
    </font>
    <font>
      <i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u/>
      <sz val="11"/>
      <name val="Calibri"/>
      <family val="2"/>
    </font>
    <font>
      <sz val="9"/>
      <name val="Calibri"/>
      <family val="2"/>
      <scheme val="minor"/>
    </font>
    <font>
      <b/>
      <sz val="11"/>
      <color theme="1"/>
      <name val="Calibri"/>
      <family val="2"/>
    </font>
    <font>
      <sz val="9"/>
      <color theme="1"/>
      <name val="Calibri"/>
      <family val="2"/>
    </font>
    <font>
      <b/>
      <i/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DCE6F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rgb="FFF5F5F5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rgb="FFFFFFF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FFFFFF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rgb="FFFFFFFF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FFFFFF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6">
    <xf numFmtId="0" fontId="0" fillId="0" borderId="0" xfId="0"/>
    <xf numFmtId="0" fontId="0" fillId="0" borderId="0" xfId="0" applyProtection="1">
      <protection locked="0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9" fillId="0" borderId="17" xfId="0" applyFont="1" applyBorder="1" applyAlignment="1">
      <alignment vertical="center"/>
    </xf>
    <xf numFmtId="0" fontId="0" fillId="0" borderId="17" xfId="0" applyBorder="1"/>
    <xf numFmtId="0" fontId="11" fillId="0" borderId="0" xfId="0" applyFont="1" applyProtection="1">
      <protection locked="0"/>
    </xf>
    <xf numFmtId="0" fontId="10" fillId="6" borderId="19" xfId="0" applyFont="1" applyFill="1" applyBorder="1" applyAlignment="1">
      <alignment horizontal="center" vertical="center"/>
    </xf>
    <xf numFmtId="0" fontId="10" fillId="0" borderId="19" xfId="0" applyFont="1" applyBorder="1" applyAlignment="1" applyProtection="1">
      <alignment horizontal="center" vertical="center" wrapText="1"/>
      <protection locked="0"/>
    </xf>
    <xf numFmtId="0" fontId="9" fillId="0" borderId="17" xfId="0" applyFont="1" applyBorder="1" applyAlignment="1">
      <alignment vertical="center" wrapText="1"/>
    </xf>
    <xf numFmtId="0" fontId="16" fillId="8" borderId="30" xfId="0" applyFont="1" applyFill="1" applyBorder="1" applyAlignment="1">
      <alignment horizontal="center" vertical="center" wrapText="1" readingOrder="1"/>
    </xf>
    <xf numFmtId="0" fontId="16" fillId="8" borderId="31" xfId="0" applyFont="1" applyFill="1" applyBorder="1" applyAlignment="1">
      <alignment horizontal="center" vertical="center" wrapText="1" readingOrder="1"/>
    </xf>
    <xf numFmtId="0" fontId="16" fillId="8" borderId="32" xfId="0" applyFont="1" applyFill="1" applyBorder="1" applyAlignment="1">
      <alignment horizontal="center" vertical="center" wrapText="1" readingOrder="1"/>
    </xf>
    <xf numFmtId="166" fontId="17" fillId="0" borderId="28" xfId="0" applyNumberFormat="1" applyFont="1" applyBorder="1" applyAlignment="1" applyProtection="1">
      <alignment horizontal="center" vertical="center" wrapText="1" readingOrder="1"/>
      <protection locked="0"/>
    </xf>
    <xf numFmtId="167" fontId="17" fillId="0" borderId="28" xfId="0" applyNumberFormat="1" applyFont="1" applyBorder="1" applyAlignment="1" applyProtection="1">
      <alignment horizontal="center" vertical="center" wrapText="1" readingOrder="1"/>
      <protection locked="0"/>
    </xf>
    <xf numFmtId="10" fontId="17" fillId="7" borderId="28" xfId="2" applyNumberFormat="1" applyFont="1" applyFill="1" applyBorder="1" applyAlignment="1" applyProtection="1">
      <alignment horizontal="center" vertical="center" wrapText="1" readingOrder="1"/>
      <protection locked="0"/>
    </xf>
    <xf numFmtId="168" fontId="17" fillId="7" borderId="25" xfId="0" applyNumberFormat="1" applyFont="1" applyFill="1" applyBorder="1" applyAlignment="1" applyProtection="1">
      <alignment horizontal="center" vertical="center" wrapText="1" readingOrder="1"/>
      <protection locked="0"/>
    </xf>
    <xf numFmtId="0" fontId="17" fillId="0" borderId="33" xfId="0" applyFont="1" applyBorder="1" applyAlignment="1" applyProtection="1">
      <alignment vertical="top" wrapText="1"/>
      <protection locked="0"/>
    </xf>
    <xf numFmtId="0" fontId="17" fillId="0" borderId="34" xfId="0" applyFont="1" applyBorder="1" applyAlignment="1" applyProtection="1">
      <alignment vertical="top" wrapText="1"/>
      <protection locked="0"/>
    </xf>
    <xf numFmtId="166" fontId="17" fillId="0" borderId="34" xfId="0" applyNumberFormat="1" applyFont="1" applyBorder="1" applyAlignment="1" applyProtection="1">
      <alignment horizontal="center" vertical="center" wrapText="1" readingOrder="1"/>
      <protection locked="0"/>
    </xf>
    <xf numFmtId="167" fontId="17" fillId="0" borderId="34" xfId="0" applyNumberFormat="1" applyFont="1" applyBorder="1" applyAlignment="1" applyProtection="1">
      <alignment horizontal="center" vertical="center" wrapText="1" readingOrder="1"/>
      <protection locked="0"/>
    </xf>
    <xf numFmtId="166" fontId="17" fillId="0" borderId="34" xfId="0" applyNumberFormat="1" applyFont="1" applyBorder="1" applyAlignment="1" applyProtection="1">
      <alignment horizontal="center" vertical="center" wrapText="1"/>
      <protection locked="0"/>
    </xf>
    <xf numFmtId="0" fontId="9" fillId="0" borderId="17" xfId="0" applyFont="1" applyBorder="1" applyAlignment="1" applyProtection="1">
      <alignment vertical="center" wrapText="1"/>
      <protection locked="0"/>
    </xf>
    <xf numFmtId="0" fontId="3" fillId="9" borderId="1" xfId="0" applyFont="1" applyFill="1" applyBorder="1" applyAlignment="1">
      <alignment vertical="top" wrapText="1"/>
    </xf>
    <xf numFmtId="0" fontId="3" fillId="9" borderId="5" xfId="0" applyFont="1" applyFill="1" applyBorder="1" applyAlignment="1">
      <alignment vertical="top" wrapText="1"/>
    </xf>
    <xf numFmtId="0" fontId="3" fillId="9" borderId="9" xfId="0" applyFont="1" applyFill="1" applyBorder="1" applyAlignment="1">
      <alignment vertical="top" wrapText="1"/>
    </xf>
    <xf numFmtId="0" fontId="2" fillId="0" borderId="17" xfId="0" applyFont="1" applyBorder="1"/>
    <xf numFmtId="0" fontId="10" fillId="6" borderId="19" xfId="0" applyFont="1" applyFill="1" applyBorder="1" applyAlignment="1">
      <alignment horizontal="center" vertical="center" wrapText="1"/>
    </xf>
    <xf numFmtId="0" fontId="22" fillId="0" borderId="0" xfId="0" applyFont="1" applyAlignment="1" applyProtection="1">
      <alignment horizontal="left" vertical="center" wrapText="1"/>
      <protection locked="0"/>
    </xf>
    <xf numFmtId="165" fontId="6" fillId="0" borderId="12" xfId="0" applyNumberFormat="1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14" fillId="0" borderId="22" xfId="0" applyFont="1" applyBorder="1" applyProtection="1">
      <protection locked="0"/>
    </xf>
    <xf numFmtId="4" fontId="14" fillId="0" borderId="22" xfId="0" applyNumberFormat="1" applyFont="1" applyBorder="1" applyProtection="1">
      <protection locked="0"/>
    </xf>
    <xf numFmtId="0" fontId="17" fillId="0" borderId="24" xfId="0" applyFont="1" applyBorder="1" applyAlignment="1" applyProtection="1">
      <alignment vertical="top" wrapText="1"/>
      <protection locked="0"/>
    </xf>
    <xf numFmtId="0" fontId="17" fillId="0" borderId="28" xfId="0" applyFont="1" applyBorder="1" applyAlignment="1" applyProtection="1">
      <alignment vertical="top" wrapText="1"/>
      <protection locked="0"/>
    </xf>
    <xf numFmtId="167" fontId="17" fillId="9" borderId="28" xfId="0" applyNumberFormat="1" applyFont="1" applyFill="1" applyBorder="1" applyAlignment="1" applyProtection="1">
      <alignment horizontal="center" vertical="center" wrapText="1" readingOrder="1"/>
      <protection locked="0"/>
    </xf>
    <xf numFmtId="166" fontId="27" fillId="9" borderId="28" xfId="0" applyNumberFormat="1" applyFont="1" applyFill="1" applyBorder="1" applyAlignment="1" applyProtection="1">
      <alignment horizontal="center" vertical="center" wrapText="1" readingOrder="1"/>
      <protection locked="0"/>
    </xf>
    <xf numFmtId="0" fontId="17" fillId="0" borderId="24" xfId="0" applyFont="1" applyBorder="1" applyAlignment="1" applyProtection="1">
      <alignment horizontal="left" vertical="center" wrapText="1"/>
      <protection locked="0"/>
    </xf>
    <xf numFmtId="164" fontId="0" fillId="0" borderId="0" xfId="1" applyFont="1"/>
    <xf numFmtId="0" fontId="24" fillId="0" borderId="0" xfId="0" applyFont="1" applyAlignment="1" applyProtection="1">
      <alignment horizontal="center"/>
      <protection locked="0"/>
    </xf>
    <xf numFmtId="0" fontId="11" fillId="0" borderId="0" xfId="0" applyFont="1" applyAlignment="1" applyProtection="1">
      <alignment horizontal="center"/>
      <protection locked="0"/>
    </xf>
    <xf numFmtId="49" fontId="21" fillId="0" borderId="19" xfId="0" quotePrefix="1" applyNumberFormat="1" applyFont="1" applyBorder="1" applyAlignment="1" applyProtection="1">
      <alignment horizontal="left" vertical="center" wrapText="1"/>
      <protection locked="0"/>
    </xf>
    <xf numFmtId="49" fontId="21" fillId="0" borderId="20" xfId="0" quotePrefix="1" applyNumberFormat="1" applyFont="1" applyBorder="1" applyAlignment="1" applyProtection="1">
      <alignment horizontal="left" vertical="center" wrapText="1"/>
      <protection locked="0"/>
    </xf>
    <xf numFmtId="49" fontId="21" fillId="0" borderId="21" xfId="0" quotePrefix="1" applyNumberFormat="1" applyFont="1" applyBorder="1" applyAlignment="1" applyProtection="1">
      <alignment horizontal="left" vertical="center" wrapText="1"/>
      <protection locked="0"/>
    </xf>
    <xf numFmtId="0" fontId="22" fillId="0" borderId="0" xfId="0" applyFont="1" applyAlignment="1" applyProtection="1">
      <alignment horizontal="left" vertical="center" wrapText="1"/>
      <protection locked="0"/>
    </xf>
    <xf numFmtId="0" fontId="22" fillId="0" borderId="0" xfId="0" applyFont="1" applyAlignment="1" applyProtection="1">
      <alignment horizontal="left" vertical="center"/>
      <protection locked="0"/>
    </xf>
    <xf numFmtId="0" fontId="22" fillId="0" borderId="18" xfId="0" applyFont="1" applyBorder="1" applyAlignment="1" applyProtection="1">
      <alignment horizontal="left" vertical="center"/>
      <protection locked="0"/>
    </xf>
    <xf numFmtId="0" fontId="7" fillId="4" borderId="17" xfId="0" applyFont="1" applyFill="1" applyBorder="1" applyAlignment="1">
      <alignment horizontal="left" vertical="center"/>
    </xf>
    <xf numFmtId="0" fontId="7" fillId="4" borderId="0" xfId="0" applyFont="1" applyFill="1" applyAlignment="1">
      <alignment horizontal="left" vertical="center"/>
    </xf>
    <xf numFmtId="0" fontId="7" fillId="4" borderId="18" xfId="0" applyFont="1" applyFill="1" applyBorder="1" applyAlignment="1">
      <alignment horizontal="left" vertical="center"/>
    </xf>
    <xf numFmtId="0" fontId="10" fillId="0" borderId="22" xfId="0" applyFont="1" applyBorder="1" applyAlignment="1">
      <alignment horizontal="center" vertical="center" wrapText="1"/>
    </xf>
    <xf numFmtId="0" fontId="22" fillId="0" borderId="18" xfId="0" applyFont="1" applyBorder="1" applyAlignment="1" applyProtection="1">
      <alignment horizontal="left" vertical="center" wrapText="1"/>
      <protection locked="0"/>
    </xf>
    <xf numFmtId="39" fontId="11" fillId="0" borderId="27" xfId="1" applyNumberFormat="1" applyFont="1" applyFill="1" applyBorder="1" applyAlignment="1" applyProtection="1">
      <alignment horizontal="center" vertical="center" wrapText="1" readingOrder="1"/>
      <protection locked="0"/>
    </xf>
    <xf numFmtId="39" fontId="11" fillId="0" borderId="28" xfId="1" applyNumberFormat="1" applyFont="1" applyFill="1" applyBorder="1" applyAlignment="1" applyProtection="1">
      <alignment horizontal="center" vertical="center" wrapText="1" readingOrder="1"/>
      <protection locked="0"/>
    </xf>
    <xf numFmtId="10" fontId="11" fillId="7" borderId="28" xfId="2" applyNumberFormat="1" applyFont="1" applyFill="1" applyBorder="1" applyAlignment="1" applyProtection="1">
      <alignment horizontal="center" vertical="center" wrapText="1" readingOrder="1"/>
    </xf>
    <xf numFmtId="10" fontId="11" fillId="7" borderId="29" xfId="2" applyNumberFormat="1" applyFont="1" applyFill="1" applyBorder="1" applyAlignment="1" applyProtection="1">
      <alignment horizontal="center" vertical="center" wrapText="1" readingOrder="1"/>
    </xf>
    <xf numFmtId="0" fontId="8" fillId="5" borderId="17" xfId="0" applyFont="1" applyFill="1" applyBorder="1" applyAlignment="1">
      <alignment horizontal="left" vertical="center"/>
    </xf>
    <xf numFmtId="0" fontId="8" fillId="5" borderId="0" xfId="0" applyFont="1" applyFill="1" applyAlignment="1">
      <alignment horizontal="left" vertical="center"/>
    </xf>
    <xf numFmtId="0" fontId="8" fillId="5" borderId="18" xfId="0" applyFont="1" applyFill="1" applyBorder="1" applyAlignment="1">
      <alignment horizontal="left" vertical="center"/>
    </xf>
    <xf numFmtId="0" fontId="0" fillId="3" borderId="17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18" xfId="0" applyFill="1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6" xfId="0" applyBorder="1" applyAlignment="1">
      <alignment horizontal="center"/>
    </xf>
    <xf numFmtId="0" fontId="15" fillId="8" borderId="28" xfId="0" applyFont="1" applyFill="1" applyBorder="1" applyAlignment="1">
      <alignment horizontal="center" vertical="center" wrapText="1" readingOrder="1"/>
    </xf>
    <xf numFmtId="0" fontId="11" fillId="6" borderId="28" xfId="0" applyFont="1" applyFill="1" applyBorder="1" applyAlignment="1">
      <alignment vertical="top" wrapText="1"/>
    </xf>
    <xf numFmtId="0" fontId="11" fillId="6" borderId="29" xfId="0" applyFont="1" applyFill="1" applyBorder="1" applyAlignment="1">
      <alignment vertical="top" wrapText="1"/>
    </xf>
    <xf numFmtId="39" fontId="11" fillId="0" borderId="25" xfId="1" applyNumberFormat="1" applyFont="1" applyFill="1" applyBorder="1" applyAlignment="1" applyProtection="1">
      <alignment horizontal="center" vertical="center" wrapText="1" readingOrder="1"/>
      <protection locked="0"/>
    </xf>
    <xf numFmtId="39" fontId="11" fillId="0" borderId="38" xfId="1" applyNumberFormat="1" applyFont="1" applyFill="1" applyBorder="1" applyAlignment="1" applyProtection="1">
      <alignment horizontal="center" vertical="center" wrapText="1" readingOrder="1"/>
      <protection locked="0"/>
    </xf>
    <xf numFmtId="39" fontId="11" fillId="0" borderId="24" xfId="1" applyNumberFormat="1" applyFont="1" applyFill="1" applyBorder="1" applyAlignment="1" applyProtection="1">
      <alignment horizontal="center" vertical="center" wrapText="1" readingOrder="1"/>
      <protection locked="0"/>
    </xf>
    <xf numFmtId="0" fontId="14" fillId="6" borderId="23" xfId="0" applyFont="1" applyFill="1" applyBorder="1" applyAlignment="1">
      <alignment horizontal="center" vertical="center" wrapText="1" readingOrder="1"/>
    </xf>
    <xf numFmtId="0" fontId="14" fillId="6" borderId="24" xfId="0" applyFont="1" applyFill="1" applyBorder="1" applyAlignment="1">
      <alignment horizontal="center" vertical="center" wrapText="1" readingOrder="1"/>
    </xf>
    <xf numFmtId="0" fontId="14" fillId="6" borderId="25" xfId="0" applyFont="1" applyFill="1" applyBorder="1" applyAlignment="1">
      <alignment horizontal="center" vertical="center" wrapText="1" readingOrder="1"/>
    </xf>
    <xf numFmtId="0" fontId="14" fillId="6" borderId="26" xfId="0" applyFont="1" applyFill="1" applyBorder="1" applyAlignment="1">
      <alignment horizontal="center" vertical="center" wrapText="1" readingOrder="1"/>
    </xf>
    <xf numFmtId="0" fontId="14" fillId="6" borderId="38" xfId="0" applyFont="1" applyFill="1" applyBorder="1" applyAlignment="1">
      <alignment horizontal="center" vertical="center" wrapText="1" readingOrder="1"/>
    </xf>
    <xf numFmtId="0" fontId="8" fillId="5" borderId="17" xfId="0" applyFont="1" applyFill="1" applyBorder="1" applyAlignment="1">
      <alignment horizontal="left" vertical="center" wrapText="1"/>
    </xf>
    <xf numFmtId="0" fontId="8" fillId="5" borderId="0" xfId="0" applyFont="1" applyFill="1" applyAlignment="1">
      <alignment horizontal="left" vertical="center" wrapText="1"/>
    </xf>
    <xf numFmtId="0" fontId="8" fillId="5" borderId="18" xfId="0" applyFont="1" applyFill="1" applyBorder="1" applyAlignment="1">
      <alignment horizontal="left" vertical="center" wrapText="1"/>
    </xf>
    <xf numFmtId="0" fontId="22" fillId="0" borderId="35" xfId="0" applyFont="1" applyBorder="1" applyAlignment="1" applyProtection="1">
      <alignment horizontal="left" vertical="center" wrapText="1"/>
      <protection locked="0"/>
    </xf>
    <xf numFmtId="0" fontId="22" fillId="0" borderId="36" xfId="0" applyFont="1" applyBorder="1" applyAlignment="1" applyProtection="1">
      <alignment horizontal="left" vertical="center" wrapText="1"/>
      <protection locked="0"/>
    </xf>
    <xf numFmtId="0" fontId="22" fillId="0" borderId="37" xfId="0" applyFont="1" applyBorder="1" applyAlignment="1" applyProtection="1">
      <alignment horizontal="left" vertical="center" wrapText="1"/>
      <protection locked="0"/>
    </xf>
    <xf numFmtId="0" fontId="19" fillId="0" borderId="0" xfId="0" applyFont="1" applyAlignment="1">
      <alignment horizontal="left" vertical="center" wrapText="1"/>
    </xf>
    <xf numFmtId="0" fontId="12" fillId="0" borderId="22" xfId="0" applyFont="1" applyBorder="1" applyAlignment="1">
      <alignment horizontal="center" vertical="center" wrapText="1"/>
    </xf>
    <xf numFmtId="0" fontId="2" fillId="0" borderId="0" xfId="0" applyFont="1" applyAlignment="1" applyProtection="1">
      <alignment horizontal="left" vertical="center" wrapText="1"/>
      <protection locked="0"/>
    </xf>
    <xf numFmtId="0" fontId="2" fillId="0" borderId="18" xfId="0" applyFont="1" applyBorder="1" applyAlignment="1" applyProtection="1">
      <alignment horizontal="left" vertical="center" wrapText="1"/>
      <protection locked="0"/>
    </xf>
    <xf numFmtId="0" fontId="22" fillId="9" borderId="0" xfId="0" applyFont="1" applyFill="1" applyAlignment="1" applyProtection="1">
      <alignment horizontal="left" vertical="center" wrapText="1"/>
      <protection locked="0"/>
    </xf>
    <xf numFmtId="0" fontId="22" fillId="9" borderId="18" xfId="0" applyFont="1" applyFill="1" applyBorder="1" applyAlignment="1" applyProtection="1">
      <alignment horizontal="left" vertical="center" wrapText="1"/>
      <protection locked="0"/>
    </xf>
    <xf numFmtId="166" fontId="17" fillId="0" borderId="28" xfId="0" applyNumberFormat="1" applyFont="1" applyFill="1" applyBorder="1" applyAlignment="1" applyProtection="1">
      <alignment horizontal="center" vertical="center" wrapText="1" readingOrder="1"/>
      <protection locked="0"/>
    </xf>
    <xf numFmtId="167" fontId="17" fillId="0" borderId="28" xfId="0" applyNumberFormat="1" applyFont="1" applyFill="1" applyBorder="1" applyAlignment="1" applyProtection="1">
      <alignment horizontal="center" vertical="center" wrapText="1" readingOrder="1"/>
      <protection locked="0"/>
    </xf>
    <xf numFmtId="166" fontId="17" fillId="0" borderId="28" xfId="0" applyNumberFormat="1" applyFont="1" applyFill="1" applyBorder="1" applyAlignment="1" applyProtection="1">
      <alignment horizontal="center" vertical="center" wrapText="1"/>
      <protection locked="0"/>
    </xf>
    <xf numFmtId="4" fontId="25" fillId="0" borderId="39" xfId="0" applyNumberFormat="1" applyFont="1" applyFill="1" applyBorder="1" applyAlignment="1" applyProtection="1">
      <alignment horizontal="center" vertical="center" wrapText="1" readingOrder="1"/>
      <protection locked="0"/>
    </xf>
    <xf numFmtId="10" fontId="17" fillId="0" borderId="28" xfId="2" applyNumberFormat="1" applyFont="1" applyFill="1" applyBorder="1" applyAlignment="1" applyProtection="1">
      <alignment horizontal="center" vertical="center" wrapText="1" readingOrder="1"/>
      <protection locked="0"/>
    </xf>
    <xf numFmtId="168" fontId="17" fillId="0" borderId="25" xfId="0" applyNumberFormat="1" applyFont="1" applyFill="1" applyBorder="1" applyAlignment="1" applyProtection="1">
      <alignment horizontal="center" vertical="center" wrapText="1" readingOrder="1"/>
      <protection locked="0"/>
    </xf>
    <xf numFmtId="4" fontId="26" fillId="0" borderId="22" xfId="0" applyNumberFormat="1" applyFont="1" applyFill="1" applyBorder="1" applyProtection="1">
      <protection locked="0"/>
    </xf>
    <xf numFmtId="4" fontId="14" fillId="0" borderId="22" xfId="0" applyNumberFormat="1" applyFont="1" applyFill="1" applyBorder="1" applyProtection="1">
      <protection locked="0"/>
    </xf>
  </cellXfs>
  <cellStyles count="3">
    <cellStyle name="Millares" xfId="1" builtinId="3"/>
    <cellStyle name="Normal" xfId="0" builtinId="0"/>
    <cellStyle name="Porcentaje" xfId="2" builtinId="5"/>
  </cellStyles>
  <dxfs count="105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8" formatCode="[$-10409]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4" formatCode="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7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7" formatCode="[$-10409]#,##0.00;\-#,##0.00"/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7" formatCode="[$-10409]#,##0.00;\-#,##0.00"/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7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/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border outline="0">
        <top style="thin">
          <color theme="0" tint="-0.34998626667073579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protection locked="0" hidden="0"/>
    </dxf>
    <dxf>
      <border outline="0">
        <bottom style="thin">
          <color theme="0" tint="-0.34998626667073579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0" formatCode="General"/>
      <fill>
        <patternFill patternType="solid">
          <fgColor rgb="FFF5F5F5"/>
          <bgColor theme="0" tint="-0.14999847407452621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8" formatCode="[$-10409]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4" formatCode="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7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7" formatCode="[$-10409]#,##0.00;\-#,##0.00"/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7" formatCode="[$-10409]#,##0.00;\-#,##0.00"/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7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/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border outline="0">
        <top style="thin">
          <color theme="0" tint="-0.34998626667073579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protection locked="0" hidden="0"/>
    </dxf>
    <dxf>
      <border outline="0">
        <bottom style="thin">
          <color theme="0" tint="-0.34998626667073579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0" formatCode="General"/>
      <fill>
        <patternFill patternType="solid">
          <fgColor rgb="FFF5F5F5"/>
          <bgColor theme="0" tint="-0.14999847407452621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8" formatCode="[$-10409]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4" formatCode="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7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7" formatCode="[$-10409]#,##0.00;\-#,##0.00"/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7" formatCode="[$-10409]#,##0.00;\-#,##0.00"/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7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/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border outline="0">
        <top style="thin">
          <color theme="0" tint="-0.34998626667073579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protection locked="0" hidden="0"/>
    </dxf>
    <dxf>
      <border outline="0">
        <bottom style="thin">
          <color theme="0" tint="-0.34998626667073579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0" formatCode="General"/>
      <fill>
        <patternFill patternType="solid">
          <fgColor rgb="FFF5F5F5"/>
          <bgColor theme="0" tint="-0.14999847407452621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8" formatCode="[$-10409]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4" formatCode="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7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7" formatCode="[$-10409]#,##0.00;\-#,##0.00"/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7" formatCode="[$-10409]#,##0.00;\-#,##0.00"/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7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/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border outline="0">
        <top style="thin">
          <color theme="0" tint="-0.34998626667073579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protection locked="0" hidden="0"/>
    </dxf>
    <dxf>
      <border outline="0">
        <bottom style="thin">
          <color theme="0" tint="-0.34998626667073579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0" formatCode="General"/>
      <fill>
        <patternFill patternType="solid">
          <fgColor rgb="FFF5F5F5"/>
          <bgColor theme="0" tint="-0.14999847407452621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8" formatCode="[$-10409]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4" formatCode="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7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7" formatCode="[$-10409]#,##0.00;\-#,##0.00"/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7" formatCode="[$-10409]#,##0.00;\-#,##0.00"/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7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/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border outline="0">
        <top style="thin">
          <color theme="0" tint="-0.34998626667073579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protection locked="0" hidden="0"/>
    </dxf>
    <dxf>
      <border outline="0">
        <bottom style="thin">
          <color theme="0" tint="-0.34998626667073579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0" formatCode="General"/>
      <fill>
        <patternFill patternType="solid">
          <fgColor rgb="FFF5F5F5"/>
          <bgColor theme="0" tint="-0.14999847407452621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8" formatCode="[$-10409]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4" formatCode="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7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7" formatCode="[$-10409]#,##0.00;\-#,##0.00"/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7" formatCode="[$-10409]#,##0.00;\-#,##0.00"/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7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/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border outline="0">
        <top style="thin">
          <color theme="0" tint="-0.34998626667073579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protection locked="0" hidden="0"/>
    </dxf>
    <dxf>
      <border outline="0">
        <bottom style="thin">
          <color theme="0" tint="-0.34998626667073579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0" formatCode="General"/>
      <fill>
        <patternFill patternType="solid">
          <fgColor rgb="FFF5F5F5"/>
          <bgColor theme="0" tint="-0.14999847407452621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8" formatCode="[$-10409]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4" formatCode="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7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7" formatCode="[$-10409]#,##0.00;\-#,##0.00"/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7" formatCode="[$-10409]#,##0.00;\-#,##0.00"/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7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/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border outline="0">
        <top style="thin">
          <color theme="0" tint="-0.34998626667073579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protection locked="0" hidden="0"/>
    </dxf>
    <dxf>
      <border outline="0">
        <bottom style="thin">
          <color theme="0" tint="-0.34998626667073579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0" formatCode="General"/>
      <fill>
        <patternFill patternType="solid">
          <fgColor rgb="FFF5F5F5"/>
          <bgColor theme="0" tint="-0.14999847407452621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/>
        <bottom/>
      </border>
      <protection locked="1" hidden="0"/>
    </dxf>
  </dxfs>
  <tableStyles count="1" defaultTableStyle="TableStyleMedium2" defaultPivotStyle="PivotStyleLight16">
    <tableStyle name="Estilo de tabla 1" pivot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99061</xdr:colOff>
      <xdr:row>0</xdr:row>
      <xdr:rowOff>0</xdr:rowOff>
    </xdr:from>
    <xdr:ext cx="1322070" cy="781471"/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061" y="0"/>
          <a:ext cx="1322070" cy="781471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99061</xdr:colOff>
      <xdr:row>0</xdr:row>
      <xdr:rowOff>0</xdr:rowOff>
    </xdr:from>
    <xdr:ext cx="1322070" cy="781471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061" y="0"/>
          <a:ext cx="1322070" cy="781471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99061</xdr:colOff>
      <xdr:row>0</xdr:row>
      <xdr:rowOff>0</xdr:rowOff>
    </xdr:from>
    <xdr:ext cx="1322070" cy="781471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061" y="0"/>
          <a:ext cx="1322070" cy="781471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99061</xdr:colOff>
      <xdr:row>0</xdr:row>
      <xdr:rowOff>0</xdr:rowOff>
    </xdr:from>
    <xdr:ext cx="1322070" cy="781471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061" y="0"/>
          <a:ext cx="1322070" cy="781471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99061</xdr:colOff>
      <xdr:row>0</xdr:row>
      <xdr:rowOff>0</xdr:rowOff>
    </xdr:from>
    <xdr:ext cx="1322070" cy="781471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061" y="0"/>
          <a:ext cx="1322070" cy="781471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99061</xdr:colOff>
      <xdr:row>0</xdr:row>
      <xdr:rowOff>0</xdr:rowOff>
    </xdr:from>
    <xdr:ext cx="1322070" cy="781471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061" y="0"/>
          <a:ext cx="1322070" cy="781471"/>
        </a:xfrm>
        <a:prstGeom prst="rect">
          <a:avLst/>
        </a:prstGeom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99061</xdr:colOff>
      <xdr:row>0</xdr:row>
      <xdr:rowOff>0</xdr:rowOff>
    </xdr:from>
    <xdr:ext cx="1322070" cy="781471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061" y="0"/>
          <a:ext cx="1322070" cy="781471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espaillat/Downloads/DEG-FORE013-Formulario-Informe-de-Evaluacion-Trimestral-de-Metas-Fisicas_28-marzo-2019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ulario"/>
      <sheetName val="Historial de Cambios"/>
      <sheetName val="Validacion datos"/>
    </sheetNames>
    <sheetDataSet>
      <sheetData sheetId="0"/>
      <sheetData sheetId="1"/>
      <sheetData sheetId="2">
        <row r="2">
          <cell r="A2">
            <v>1</v>
          </cell>
          <cell r="B2" t="str">
            <v>DESARROLLO INSTITUCIONAL</v>
          </cell>
        </row>
        <row r="3">
          <cell r="A3">
            <v>2</v>
          </cell>
          <cell r="B3" t="str">
            <v>DESARROLLO SOCIAL</v>
          </cell>
        </row>
        <row r="4">
          <cell r="A4">
            <v>3</v>
          </cell>
          <cell r="B4" t="str">
            <v>DESARROLLO PRODUCTIVO</v>
          </cell>
        </row>
        <row r="5">
          <cell r="A5">
            <v>4</v>
          </cell>
          <cell r="B5" t="str">
            <v>DESARROLLO SOSTENIBLE</v>
          </cell>
        </row>
        <row r="8">
          <cell r="A8">
            <v>1.1000000000000001</v>
          </cell>
          <cell r="B8" t="str">
            <v>Administración pública transparente, eficiente y orientada</v>
          </cell>
          <cell r="D8" t="str">
            <v>1.1.1</v>
          </cell>
          <cell r="E8" t="str">
            <v>Estructurar una administración pública eficiente que actúe con honestidad, transparencia y rendición de cuentas y se oriente a la obtención de resultados en beneficio de la sociedad y del desarrollo nacional y local</v>
          </cell>
        </row>
        <row r="9">
          <cell r="A9">
            <v>1.2</v>
          </cell>
          <cell r="B9" t="str">
            <v>Imperio de la ley y seguridad ciudadana</v>
          </cell>
          <cell r="D9" t="str">
            <v>1.1.2</v>
          </cell>
          <cell r="E9" t="str">
            <v>Impulsar el desarrollo local, provincial y regional, mediante el fortalecmimiento de las capacidades de planificación y gestión a los municipios, la participación de los actores sociales y la coordinación con otras instancias del Estado, a fin de potenciar los recursos locales y aprovechar las oportunidades de los mercados globales</v>
          </cell>
        </row>
        <row r="10">
          <cell r="A10">
            <v>1.3</v>
          </cell>
          <cell r="B10" t="str">
            <v>Democracia participativa y ciudadanía responsable</v>
          </cell>
          <cell r="D10" t="str">
            <v>1.2.1</v>
          </cell>
          <cell r="E10" t="str">
            <v>Fortalecer el respeto a la ley y sancionar su incumplimiento a través de un sistema de administración de justicia accesible a toda la población, eficiente en el despacho judicial y ágil en los procesos judiciales</v>
          </cell>
        </row>
        <row r="11">
          <cell r="A11">
            <v>1.4</v>
          </cell>
          <cell r="B11" t="str">
            <v>Seguridad y convivencia pacífica</v>
          </cell>
          <cell r="D11" t="str">
            <v>1.2.2</v>
          </cell>
          <cell r="E11" t="str">
            <v>Construir un clima de seguridad ciudadana basado en el combate a las múltiples causas que originan la delincuencia, la violencia en la convivencia social y el crimen organizado, mediante la articulación eficiente de las políticas de prevención, persecución y sanción</v>
          </cell>
        </row>
        <row r="12">
          <cell r="A12">
            <v>2.1</v>
          </cell>
          <cell r="B12" t="str">
            <v>Educación de calidad para todos y todas</v>
          </cell>
          <cell r="D12" t="str">
            <v>1.3.1</v>
          </cell>
          <cell r="E12" t="str">
            <v>Promover la calidad de la democracia, sus principios, instituciones y procedimientos, facilitando la participación institucional y organizada de la población y el ejercicio responsable de los derechos y deberes ciudadanos</v>
          </cell>
        </row>
        <row r="13">
          <cell r="A13">
            <v>2.2000000000000002</v>
          </cell>
          <cell r="B13" t="str">
            <v>Salud y seguridad social integral</v>
          </cell>
          <cell r="D13" t="str">
            <v>1.3.2</v>
          </cell>
          <cell r="E13" t="str">
            <v>Promover la consolidación del sistema electoral y de partidos políticos para garantizar la actuación responsable, democrática y transparente de los actores e instituciones del sistema político</v>
          </cell>
        </row>
        <row r="14">
          <cell r="A14">
            <v>2.2999999999999998</v>
          </cell>
          <cell r="B14" t="str">
            <v>Igualdad de derechos y oportunidades</v>
          </cell>
          <cell r="D14" t="str">
            <v>1.3.3</v>
          </cell>
          <cell r="E14" t="str">
            <v>Fortalecer las capacidades de control y fiscalización del Congreso Nacional para proteger los recursos públicos y asegurar su uso eficiente, eficaz y transparente</v>
          </cell>
        </row>
        <row r="15">
          <cell r="A15">
            <v>2.4</v>
          </cell>
          <cell r="B15" t="str">
            <v>Cohesión territorial</v>
          </cell>
          <cell r="D15" t="str">
            <v>1.4.1</v>
          </cell>
          <cell r="E15" t="str">
            <v>Garantizar la defensa de los intereses nacionales en los espacios terrestre, marítimo y aéreo</v>
          </cell>
        </row>
        <row r="16">
          <cell r="A16">
            <v>2.5</v>
          </cell>
          <cell r="B16" t="str">
            <v>Vivienda digna en entornos saludables</v>
          </cell>
          <cell r="D16" t="str">
            <v>1.4.2</v>
          </cell>
          <cell r="E16" t="str">
            <v>Consolidar las relaciones internacionales como instrumento de la promoción del desarrollo nacional, la convivencia pacífica, el desarrollo global, regional e insular sostenible y un orden internacional justo, en consonancia con los principios democráticos y el derecho internacional</v>
          </cell>
        </row>
        <row r="17">
          <cell r="A17">
            <v>2.6</v>
          </cell>
          <cell r="B17" t="str">
            <v>Cultura e identidad nacional en un mundo global</v>
          </cell>
          <cell r="D17" t="str">
            <v>2.1.1</v>
          </cell>
          <cell r="E17" t="str">
            <v>Implantar y garantizar un sistema educativo nacional de calidad</v>
          </cell>
        </row>
        <row r="18">
          <cell r="A18">
            <v>2.7</v>
          </cell>
          <cell r="B18" t="str">
            <v>Deportes y recreación física para el desarrollo humano</v>
          </cell>
          <cell r="D18" t="str">
            <v>2.1.2</v>
          </cell>
          <cell r="E18" t="str">
            <v>Universalizar la educación desde el nivel inicial hasta completar el nivel medio</v>
          </cell>
        </row>
        <row r="19">
          <cell r="A19">
            <v>3.1</v>
          </cell>
          <cell r="B19" t="str">
            <v>Economía articulada, innovadora y ambientalmente sostenible, con una estructura productiva que genera crecimiento alto y sostenido, con trabajo digno, que se inserta de forma competitiva en la economía global</v>
          </cell>
          <cell r="D19" t="str">
            <v>2.2.1</v>
          </cell>
          <cell r="E19" t="str">
            <v>Garantizar el derecho de la población al acceso a un modelo de atención integral, con calidad y calidez, que privilegie la promoción de la salud y la prevención de la enfermedad, mediante la consolidación del Sistema Nacional de Salud</v>
          </cell>
        </row>
        <row r="20">
          <cell r="A20">
            <v>3.2</v>
          </cell>
          <cell r="B20" t="str">
            <v>Energía confiable y ambientalmente sostenible</v>
          </cell>
          <cell r="D20" t="str">
            <v>2.2.2</v>
          </cell>
          <cell r="E20" t="str">
            <v>Universalizar el aseguramiento en salud para garantizar el acceso a servicios de salud y reducir el gasto de bolsillo</v>
          </cell>
        </row>
        <row r="21">
          <cell r="A21">
            <v>3.3</v>
          </cell>
          <cell r="B21" t="str">
            <v>Competitividad e innovavión en un ambiente favorable a la cooperación y la responsabilidad social</v>
          </cell>
          <cell r="D21" t="str">
            <v>2.2.3</v>
          </cell>
          <cell r="E21" t="str">
            <v>Garantizar un sistema universal, único y sostenible de Seguridad Social frente a los riesgos de vejez, discapacidad y sobrevivencia, integrando y transparentando los regímenes segmentados existentes, en conformidad con la ley 87-00</v>
          </cell>
        </row>
        <row r="22">
          <cell r="A22">
            <v>3.4</v>
          </cell>
          <cell r="B22" t="str">
            <v>Empleos suficientes y dignos</v>
          </cell>
          <cell r="D22" t="str">
            <v>2.3.1</v>
          </cell>
          <cell r="E22" t="str">
            <v>Construir una cultura de igualdad y equidad entre hombres y mujeres</v>
          </cell>
        </row>
        <row r="23">
          <cell r="A23">
            <v>3.5</v>
          </cell>
          <cell r="B23" t="str">
            <v>Estructura productiva sectorial y territorialmente adecuada, integrada competitivamente a la economía global y que aprovecha las oportunidades del mercado local.</v>
          </cell>
          <cell r="D23" t="str">
            <v>2.3.2</v>
          </cell>
          <cell r="E23" t="str">
            <v>Elevar el capital humano y social y las oportunidades enconómicas para la población en condiciones de pobreza, a fin de elvar su empleabilidad, capacidad de generación de ingresos y mejoría de las condiciones de vida.</v>
          </cell>
        </row>
        <row r="24">
          <cell r="A24">
            <v>4.0999999999999996</v>
          </cell>
          <cell r="B24" t="str">
            <v>Manejo sostenible del medio ambiente</v>
          </cell>
          <cell r="D24" t="str">
            <v>2.3.3</v>
          </cell>
          <cell r="E24" t="str">
            <v>Disminuir la pobreza mediante un efectivo y eficiente sistema de protección social, que tome en cuenta las necesidades y vulnerabilidades a lo largo del ciclo de vida</v>
          </cell>
        </row>
        <row r="25">
          <cell r="A25">
            <v>4.2</v>
          </cell>
          <cell r="B25" t="str">
            <v>Eficaz gestión de riesgos para minimizar pérdidas humanas, económicas y ambientales.</v>
          </cell>
          <cell r="D25" t="str">
            <v>2.3.4</v>
          </cell>
          <cell r="E25" t="str">
            <v>Proteger a los niños, niñas, adolescentes y jóvenes desde la primera infancia para propiciar su desarrollo integral e inclusión social</v>
          </cell>
        </row>
        <row r="26">
          <cell r="A26">
            <v>4.3</v>
          </cell>
          <cell r="B26" t="str">
            <v>Adecuada adaptación al cambio climático</v>
          </cell>
          <cell r="D26" t="str">
            <v>2.3.5</v>
          </cell>
          <cell r="E26" t="str">
            <v>Proteger a la población adulta mayor, en particular aquella en condiciones de vulnerabilidad, e impulsar su inclusión económica y social</v>
          </cell>
        </row>
        <row r="27">
          <cell r="D27" t="str">
            <v>2.3.6</v>
          </cell>
          <cell r="E27" t="str">
            <v>Proteger a las personas con discapacidad, en particular aquellas en condiciones de vulnerabilidad, e impulsar su inclusión económica y social</v>
          </cell>
        </row>
        <row r="28">
          <cell r="D28" t="str">
            <v>2.3.7</v>
          </cell>
          <cell r="E28" t="str">
            <v>Ordenar los flujos migratorios conforme a las necesidades del desarrollo nacional</v>
          </cell>
        </row>
        <row r="29">
          <cell r="D29" t="str">
            <v>2.3.8</v>
          </cell>
          <cell r="E29" t="str">
            <v>Promover y proteger los derechos de la población dominicana en el exterior y propiciar la conservación de su identidad nacional</v>
          </cell>
        </row>
        <row r="30">
          <cell r="D30" t="str">
            <v>2.4.1</v>
          </cell>
          <cell r="E30" t="str">
            <v>Integrar la dimensión de la cohesión territorial en el diseño y la gestión de las políticas públicas</v>
          </cell>
        </row>
        <row r="31">
          <cell r="D31" t="str">
            <v>2.4.2</v>
          </cell>
          <cell r="E31" t="str">
            <v>Reducir la disparidad urbano-rural e interregional en el acceso a servicios y oportunidades económicas, mediante la promoción de un desarrollo territorial ordenado e inclusivo</v>
          </cell>
        </row>
        <row r="32">
          <cell r="D32" t="str">
            <v>2.4.3</v>
          </cell>
          <cell r="E32" t="str">
            <v>Promover el desarrollo sostenible de la zona fronteriza</v>
          </cell>
        </row>
        <row r="33">
          <cell r="D33" t="str">
            <v>2.5.1</v>
          </cell>
          <cell r="E33" t="str">
            <v>Facilitar el acceso de la población a viviendas económicas, seguras y dignas, con seguridad jurídica y en asentamientos humanos sostenibles, socialmente integrados, que cumplan con los criterios de adecuada gestión de riesgos y accesibilidad universal para las personas con discapacidad físico motora</v>
          </cell>
        </row>
        <row r="34">
          <cell r="D34" t="str">
            <v>2.5.2</v>
          </cell>
          <cell r="E34" t="str">
            <v>Garantizar el acceso universal a servicios de agua potable y saneamiento, provistos con calidad y eficiencia</v>
          </cell>
        </row>
        <row r="35">
          <cell r="D35" t="str">
            <v>2.6.1</v>
          </cell>
          <cell r="E35" t="str">
            <v>Recuperar, promover y desarrollar los diferentes procesos y manifestaciones culturales que reafirman la identidad nacional, en un marco de participación, pluralidad, equidad de género y apertura al entorno regional y global</v>
          </cell>
        </row>
        <row r="36">
          <cell r="D36" t="str">
            <v>2.6.2</v>
          </cell>
          <cell r="E36" t="str">
            <v>Promover el desarrollo de la industria cultural</v>
          </cell>
        </row>
        <row r="37">
          <cell r="D37" t="str">
            <v>2.7.1</v>
          </cell>
          <cell r="E37" t="str">
            <v>Promover la cultura de práctica sistemática de actividades físicas y del deporte para elevar la calidad de vida</v>
          </cell>
        </row>
        <row r="38">
          <cell r="D38" t="str">
            <v>3.1.1</v>
          </cell>
          <cell r="E38" t="str">
            <v>Garantizar la sostenibilidad macroeconómica</v>
          </cell>
        </row>
        <row r="39">
          <cell r="D39" t="str">
            <v>3.1.2</v>
          </cell>
          <cell r="E39" t="str">
            <v>Consolidar una gestión de las finanzas públicas sostenible, que asigne los recursos en función de las prioridades del desarrollo nacional y propicie una distribución equitativa de la renta nacional</v>
          </cell>
        </row>
        <row r="40">
          <cell r="D40" t="str">
            <v>3.1.3</v>
          </cell>
          <cell r="E40" t="str">
            <v>Consolidar un sistema financiero eficiente, solvente y profundo que apoye la generación de ahorro y su canalización al desarrollo productivo</v>
          </cell>
        </row>
        <row r="41">
          <cell r="D41" t="str">
            <v>3.2.1</v>
          </cell>
          <cell r="E41" t="str">
            <v>Asegurar un suministro confiable de electricidad, a precios competitivos y en condiciones de sostenibilidad financiera y ambiental</v>
          </cell>
        </row>
        <row r="42">
          <cell r="D42" t="str">
            <v>3.2.2</v>
          </cell>
          <cell r="E42" t="str">
            <v>Garantizar un suministro de combustibles confiable, diversificado, a precios competitivos y en condiciones de sostenibilidad ambiental</v>
          </cell>
        </row>
        <row r="43">
          <cell r="D43" t="str">
            <v>3.3.1</v>
          </cell>
          <cell r="E43" t="str">
            <v>Desarrollar un entorno regulador que asegure un funcionamiento ordenado de los mercados y un clima de inversión y negocios pro-competitivo en un marco de responsabilidad social</v>
          </cell>
        </row>
        <row r="44">
          <cell r="D44" t="str">
            <v>3.3.2</v>
          </cell>
          <cell r="E44" t="str">
            <v>Consolidar el clima de paz laboral para apoyar la generación de empleo decente</v>
          </cell>
        </row>
        <row r="45">
          <cell r="D45" t="str">
            <v>3.3.3</v>
          </cell>
          <cell r="E45" t="str">
            <v>Consolidar un sistema de educación superior de calidad, que responda a las necesidades del desarrollo de la Nación</v>
          </cell>
        </row>
        <row r="46">
          <cell r="D46" t="str">
            <v>3.3.4</v>
          </cell>
          <cell r="E46" t="str">
            <v>Fortalecer el sistema nacional de ciencia, tecnoloíia e innovación para dea respuestas a las demandas económicas, sociales y culturales de la nación y propiciar la inserción en la sociedad y economía del conocimiento</v>
          </cell>
        </row>
        <row r="47">
          <cell r="D47" t="str">
            <v>3.3.5</v>
          </cell>
          <cell r="E47" t="str">
            <v>Lograr acceso universal y uso productivo de las tecnologías de la información y comunicación (TIC)</v>
          </cell>
        </row>
        <row r="48">
          <cell r="D48" t="str">
            <v>3.3.6</v>
          </cell>
          <cell r="E48" t="str">
            <v>Expandir la cobertura y mejorar la calidad y competitividad de la infraestructura y servicios de transporte, logística, orientándolos a la integración del territorio, al apoyo del desarrollo productivo a la inserción competitiva en los mercados internacionales.</v>
          </cell>
        </row>
        <row r="49">
          <cell r="D49" t="str">
            <v>3.3.7</v>
          </cell>
          <cell r="E49" t="str">
            <v>Convertir al país en un centro logístico regional, aprovechando sus ventajas de localización geográfica</v>
          </cell>
        </row>
        <row r="50">
          <cell r="D50" t="str">
            <v>3.4.1</v>
          </cell>
          <cell r="E50" t="str">
            <v>Propiciar mayores niveles de inversión, tanto nacional como extranjera, en actividades de alto valor agregado y capacidad de generación de empleo decente</v>
          </cell>
        </row>
        <row r="51">
          <cell r="D51" t="str">
            <v>3.4.2</v>
          </cell>
          <cell r="E51" t="str">
            <v>Consolidar el Sistema de Formación y Capacitación Continua para el Trabajo, a fin de acompañar al aparato productivo en su proceso de escalamiento de valor, facilitar la inserción en el mercado laboral y desarrollar capacidades emprendedoras</v>
          </cell>
        </row>
        <row r="52">
          <cell r="D52" t="str">
            <v>3.4.3</v>
          </cell>
          <cell r="E52" t="str">
            <v>Elevar la eficiencia, capacidad de inversión y productividad de las micro, pequeñas y medianas empresas (MIPYME).</v>
          </cell>
        </row>
        <row r="53">
          <cell r="D53" t="str">
            <v>3.5.1</v>
          </cell>
          <cell r="E53" t="str">
            <v>Impulsar el desarrollo exportador sobre la base de una inserción competitiva en los mercados internacionales</v>
          </cell>
        </row>
        <row r="54">
          <cell r="D54" t="str">
            <v>3.5.2</v>
          </cell>
          <cell r="E54" t="str">
            <v>Crear la infraestructura (física e institucional) de normalización, metrología, reglamentación técnica y acreditación, que garantice el cumplimiento de los requisitos de los mercados globales y un compromiso con la excelencia</v>
          </cell>
        </row>
        <row r="55">
          <cell r="D55" t="str">
            <v>3.5.3</v>
          </cell>
          <cell r="E55" t="str">
            <v>Elevar la productividad, competitividad y sostenibilidad ambiental y financiera de las cadenas agroproductivas, a fin de contribuir a la seguridad alimentaria, aprovechar el potencial exportador y generar empleo e ingresos para la población rural</v>
          </cell>
        </row>
        <row r="56">
          <cell r="D56" t="str">
            <v>3.5.4</v>
          </cell>
          <cell r="E56" t="str">
            <v>Desarrollar un sector manufacturero articulador del aparato productivo nacional, ambientalmente sostenible e integrado a los mercados globales con creciente escalamiento en las cadenas de valor</v>
          </cell>
        </row>
        <row r="57">
          <cell r="D57" t="str">
            <v>3.5.5</v>
          </cell>
          <cell r="E57" t="str">
            <v>Apoyar la competitividad, diversificación y sostenibilidad del sector turismo</v>
          </cell>
        </row>
        <row r="58">
          <cell r="D58" t="str">
            <v>3.5.6</v>
          </cell>
          <cell r="E58" t="str">
            <v>Consolidar un entorno adecuado que incentive la inversión para el desarrollo sostenible del sector minero</v>
          </cell>
        </row>
        <row r="59">
          <cell r="D59" t="str">
            <v>4.1.1</v>
          </cell>
          <cell r="E59" t="str">
            <v>Proteger y usar de forma sostenible los bienes y servicios de los ecosistemas, la bio-diversidad y el patrimonio natural de la nación, incluidos los recursos marinos</v>
          </cell>
        </row>
        <row r="60">
          <cell r="D60" t="str">
            <v>4.1.2</v>
          </cell>
          <cell r="E60" t="str">
            <v>Promover la producción y el consumo sostenibles</v>
          </cell>
        </row>
        <row r="61">
          <cell r="D61" t="str">
            <v>4.1.3</v>
          </cell>
          <cell r="E61" t="str">
            <v>Desarrollar una gestión integral de desechos, sustancias contaminantes y fuentes de contaminación</v>
          </cell>
        </row>
        <row r="62">
          <cell r="D62" t="str">
            <v>4.1.4</v>
          </cell>
          <cell r="E62" t="str">
            <v>Gestionar el recurso agua de manera eficiente y sostenible, para garantizar la seguridad hídrica</v>
          </cell>
        </row>
        <row r="63">
          <cell r="D63" t="str">
            <v>4.2.1</v>
          </cell>
          <cell r="E63" t="str">
            <v>Desarrollar un eficaz sistema nacional de gestión integral de riesgos, con activa participación de las comunidades y gobiernos locales, que minimice los daños y posibilite la recuperación rápida y sostenible de las áreas y poblaciones afectadas</v>
          </cell>
        </row>
        <row r="64">
          <cell r="D64" t="str">
            <v>4.3.1</v>
          </cell>
          <cell r="E64" t="str">
            <v>Reducir la vulnerabilidad, avanzar en la adaptación a los efectos del cambio climático y contribuir a la mitigación de sus causas</v>
          </cell>
        </row>
      </sheetData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A28:J30" totalsRowShown="0" headerRowDxfId="104" dataDxfId="102" headerRowBorderDxfId="103" tableBorderDxfId="101" totalsRowBorderDxfId="100">
  <tableColumns count="10">
    <tableColumn id="1" xr3:uid="{00000000-0010-0000-0000-000001000000}" name="Producto" dataDxfId="99"/>
    <tableColumn id="2" xr3:uid="{00000000-0010-0000-0000-000002000000}" name="Indicador" dataDxfId="98"/>
    <tableColumn id="3" xr3:uid="{00000000-0010-0000-0000-000003000000}" name="Física_x000a_(A)" dataDxfId="97"/>
    <tableColumn id="4" xr3:uid="{00000000-0010-0000-0000-000004000000}" name="Financiera_x000a_(B)" dataDxfId="96"/>
    <tableColumn id="9" xr3:uid="{00000000-0010-0000-0000-000009000000}" name="Física_x000a_(C)" dataDxfId="95"/>
    <tableColumn id="10" xr3:uid="{00000000-0010-0000-0000-00000A000000}" name="Financiera_x000a_(D)" dataDxfId="94">
      <calculatedColumnFormula>Tabla1[[#This Row],[Financiera
(B)]]/4</calculatedColumnFormula>
    </tableColumn>
    <tableColumn id="5" xr3:uid="{00000000-0010-0000-0000-000005000000}" name="Física _x000a_(E)" dataDxfId="93"/>
    <tableColumn id="6" xr3:uid="{00000000-0010-0000-0000-000006000000}" name="Financiera _x000a_ (F)" dataDxfId="92">
      <calculatedColumnFormula>Tabla1[[#This Row],[Financiera
(D)]]</calculatedColumnFormula>
    </tableColumn>
    <tableColumn id="7" xr3:uid="{00000000-0010-0000-0000-000007000000}" name="Física _x000a_(%)_x000a_ G=E/C" dataDxfId="91" dataCellStyle="Porcentaje">
      <calculatedColumnFormula>IF(G29&gt;0,G29/E29,0)</calculatedColumnFormula>
    </tableColumn>
    <tableColumn id="8" xr3:uid="{00000000-0010-0000-0000-000008000000}" name="Financiero _x000a_(%) _x000a_H=F/D" dataDxfId="90">
      <calculatedColumnFormula>IF(H29&gt;0,H29/F29,0)</calculatedColumnFormula>
    </tableColumn>
  </tableColumns>
  <tableStyleInfo name="Estilo de tabla 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3000000}" name="Tabla16" displayName="Tabla16" ref="A28:J30" totalsRowShown="0" headerRowDxfId="89" dataDxfId="87" headerRowBorderDxfId="88" tableBorderDxfId="86" totalsRowBorderDxfId="85">
  <tableColumns count="10">
    <tableColumn id="1" xr3:uid="{00000000-0010-0000-0300-000001000000}" name="Producto" dataDxfId="84"/>
    <tableColumn id="2" xr3:uid="{00000000-0010-0000-0300-000002000000}" name="Indicador" dataDxfId="83"/>
    <tableColumn id="3" xr3:uid="{00000000-0010-0000-0300-000003000000}" name="Física_x000a_(A)" dataDxfId="82"/>
    <tableColumn id="4" xr3:uid="{00000000-0010-0000-0300-000004000000}" name="Financiera_x000a_(B)" dataDxfId="81">
      <calculatedColumnFormula>+C25</calculatedColumnFormula>
    </tableColumn>
    <tableColumn id="9" xr3:uid="{00000000-0010-0000-0300-000009000000}" name="Física_x000a_(C)" dataDxfId="80"/>
    <tableColumn id="10" xr3:uid="{00000000-0010-0000-0300-00000A000000}" name="Financiera_x000a_(D)" dataDxfId="79">
      <calculatedColumnFormula>Tabla16[[#This Row],[Financiera
(B)]]/4</calculatedColumnFormula>
    </tableColumn>
    <tableColumn id="5" xr3:uid="{00000000-0010-0000-0300-000005000000}" name="Física _x000a_(E)" dataDxfId="78"/>
    <tableColumn id="6" xr3:uid="{00000000-0010-0000-0300-000006000000}" name="Financiera _x000a_ (F)" dataDxfId="77">
      <calculatedColumnFormula>Tabla16[[#This Row],[Financiera
(D)]]</calculatedColumnFormula>
    </tableColumn>
    <tableColumn id="7" xr3:uid="{00000000-0010-0000-0300-000007000000}" name="Física _x000a_(%)_x000a_ G=E/C" dataDxfId="76" dataCellStyle="Porcentaje">
      <calculatedColumnFormula>IF(G29&gt;0,G29/E29,0)</calculatedColumnFormula>
    </tableColumn>
    <tableColumn id="8" xr3:uid="{00000000-0010-0000-0300-000008000000}" name="Financiero _x000a_(%) _x000a_H=F/D" dataDxfId="75">
      <calculatedColumnFormula>IF(H29&gt;0,H29/F29,0)</calculatedColumnFormula>
    </tableColumn>
  </tableColumns>
  <tableStyleInfo name="Estilo de tabla 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5000000}" name="Tabla17" displayName="Tabla17" ref="A28:J30" totalsRowShown="0" headerRowDxfId="74" dataDxfId="72" headerRowBorderDxfId="73" tableBorderDxfId="71" totalsRowBorderDxfId="70">
  <tableColumns count="10">
    <tableColumn id="1" xr3:uid="{00000000-0010-0000-0500-000001000000}" name="Producto" dataDxfId="69"/>
    <tableColumn id="2" xr3:uid="{00000000-0010-0000-0500-000002000000}" name="Indicador" dataDxfId="68"/>
    <tableColumn id="3" xr3:uid="{00000000-0010-0000-0500-000003000000}" name="Física_x000a_(A)" dataDxfId="67"/>
    <tableColumn id="4" xr3:uid="{00000000-0010-0000-0500-000004000000}" name="Financiera_x000a_(B)" dataDxfId="66">
      <calculatedColumnFormula>+C25</calculatedColumnFormula>
    </tableColumn>
    <tableColumn id="9" xr3:uid="{00000000-0010-0000-0500-000009000000}" name="Física_x000a_(C)" dataDxfId="65"/>
    <tableColumn id="10" xr3:uid="{00000000-0010-0000-0500-00000A000000}" name="Financiera_x000a_(D)" dataDxfId="64">
      <calculatedColumnFormula>Tabla17[[#This Row],[Financiera
(B)]]/4</calculatedColumnFormula>
    </tableColumn>
    <tableColumn id="5" xr3:uid="{00000000-0010-0000-0500-000005000000}" name="Física _x000a_(E)" dataDxfId="63"/>
    <tableColumn id="6" xr3:uid="{00000000-0010-0000-0500-000006000000}" name="Financiera _x000a_ (F)" dataDxfId="62">
      <calculatedColumnFormula>Tabla17[[#This Row],[Financiera
(D)]]</calculatedColumnFormula>
    </tableColumn>
    <tableColumn id="7" xr3:uid="{00000000-0010-0000-0500-000007000000}" name="Física _x000a_(%)_x000a_ G=E/C" dataDxfId="61" dataCellStyle="Porcentaje">
      <calculatedColumnFormula>IF(G29&gt;0,G29/E29,0)</calculatedColumnFormula>
    </tableColumn>
    <tableColumn id="8" xr3:uid="{00000000-0010-0000-0500-000008000000}" name="Financiero _x000a_(%) _x000a_H=F/D" dataDxfId="60">
      <calculatedColumnFormula>IF(H29&gt;0,H29/F29,0)</calculatedColumnFormula>
    </tableColumn>
  </tableColumns>
  <tableStyleInfo name="Estilo de tabla 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6000000}" name="Tabla13" displayName="Tabla13" ref="A28:J30" totalsRowShown="0" headerRowDxfId="59" dataDxfId="57" headerRowBorderDxfId="58" tableBorderDxfId="56" totalsRowBorderDxfId="55">
  <tableColumns count="10">
    <tableColumn id="1" xr3:uid="{00000000-0010-0000-0600-000001000000}" name="Producto" dataDxfId="54"/>
    <tableColumn id="2" xr3:uid="{00000000-0010-0000-0600-000002000000}" name="Indicador" dataDxfId="53"/>
    <tableColumn id="3" xr3:uid="{00000000-0010-0000-0600-000003000000}" name="Física_x000a_(A)" dataDxfId="52"/>
    <tableColumn id="4" xr3:uid="{00000000-0010-0000-0600-000004000000}" name="Financiera_x000a_(B)" dataDxfId="51"/>
    <tableColumn id="9" xr3:uid="{00000000-0010-0000-0600-000009000000}" name="Física_x000a_(C)" dataDxfId="50"/>
    <tableColumn id="10" xr3:uid="{00000000-0010-0000-0600-00000A000000}" name="Financiera_x000a_(D)" dataDxfId="49">
      <calculatedColumnFormula>Tabla13[[#This Row],[Financiera
(B)]]/4</calculatedColumnFormula>
    </tableColumn>
    <tableColumn id="5" xr3:uid="{00000000-0010-0000-0600-000005000000}" name="Física _x000a_(E)" dataDxfId="48"/>
    <tableColumn id="6" xr3:uid="{00000000-0010-0000-0600-000006000000}" name="Financiera _x000a_ (F)" dataDxfId="47">
      <calculatedColumnFormula>Tabla13[[#This Row],[Financiera
(D)]]</calculatedColumnFormula>
    </tableColumn>
    <tableColumn id="7" xr3:uid="{00000000-0010-0000-0600-000007000000}" name="Física _x000a_(%)_x000a_ G=E/C" dataDxfId="46" dataCellStyle="Porcentaje">
      <calculatedColumnFormula>IF(G29&gt;0,G29/E29,0)</calculatedColumnFormula>
    </tableColumn>
    <tableColumn id="8" xr3:uid="{00000000-0010-0000-0600-000008000000}" name="Financiero _x000a_(%) _x000a_H=F/D" dataDxfId="45">
      <calculatedColumnFormula>IF(H29&gt;0,H29/F29,0)</calculatedColumnFormula>
    </tableColumn>
  </tableColumns>
  <tableStyleInfo name="Estilo de tabla 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1000000}" name="Tabla14" displayName="Tabla14" ref="A28:J30" totalsRowShown="0" headerRowDxfId="44" dataDxfId="42" headerRowBorderDxfId="43" tableBorderDxfId="41" totalsRowBorderDxfId="40">
  <tableColumns count="10">
    <tableColumn id="1" xr3:uid="{00000000-0010-0000-0100-000001000000}" name="Producto" dataDxfId="39"/>
    <tableColumn id="2" xr3:uid="{00000000-0010-0000-0100-000002000000}" name="Indicador" dataDxfId="38"/>
    <tableColumn id="3" xr3:uid="{00000000-0010-0000-0100-000003000000}" name="Física_x000a_(A)" dataDxfId="37"/>
    <tableColumn id="4" xr3:uid="{00000000-0010-0000-0100-000004000000}" name="Financiera_x000a_(B)" dataDxfId="36"/>
    <tableColumn id="9" xr3:uid="{00000000-0010-0000-0100-000009000000}" name="Física_x000a_(C)" dataDxfId="35"/>
    <tableColumn id="10" xr3:uid="{00000000-0010-0000-0100-00000A000000}" name="Financiera_x000a_(D)" dataDxfId="34">
      <calculatedColumnFormula>Tabla14[[#This Row],[Financiera
(B)]]/4</calculatedColumnFormula>
    </tableColumn>
    <tableColumn id="5" xr3:uid="{00000000-0010-0000-0100-000005000000}" name="Física _x000a_(E)" dataDxfId="33"/>
    <tableColumn id="6" xr3:uid="{00000000-0010-0000-0100-000006000000}" name="Financiera _x000a_ (F)" dataDxfId="32">
      <calculatedColumnFormula>Tabla14[[#This Row],[Financiera
(D)]]</calculatedColumnFormula>
    </tableColumn>
    <tableColumn id="7" xr3:uid="{00000000-0010-0000-0100-000007000000}" name="Física _x000a_(%)_x000a_ G=E/C" dataDxfId="31" dataCellStyle="Porcentaje">
      <calculatedColumnFormula>IF(G29&gt;0,G29/E29,0)</calculatedColumnFormula>
    </tableColumn>
    <tableColumn id="8" xr3:uid="{00000000-0010-0000-0100-000008000000}" name="Financiero _x000a_(%) _x000a_H=F/D" dataDxfId="30">
      <calculatedColumnFormula>IF(H29&gt;0,H29/F29,0)</calculatedColumnFormula>
    </tableColumn>
  </tableColumns>
  <tableStyleInfo name="Estilo de tabla 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2000000}" name="Tabla15" displayName="Tabla15" ref="A28:J30" totalsRowShown="0" headerRowDxfId="29" dataDxfId="27" headerRowBorderDxfId="28" tableBorderDxfId="26" totalsRowBorderDxfId="25">
  <tableColumns count="10">
    <tableColumn id="1" xr3:uid="{00000000-0010-0000-0200-000001000000}" name="Producto" dataDxfId="24"/>
    <tableColumn id="2" xr3:uid="{00000000-0010-0000-0200-000002000000}" name="Indicador" dataDxfId="23"/>
    <tableColumn id="3" xr3:uid="{00000000-0010-0000-0200-000003000000}" name="Física_x000a_(A)" dataDxfId="22"/>
    <tableColumn id="4" xr3:uid="{00000000-0010-0000-0200-000004000000}" name="Financiera_x000a_(B)" dataDxfId="21">
      <calculatedColumnFormula>+C25</calculatedColumnFormula>
    </tableColumn>
    <tableColumn id="9" xr3:uid="{00000000-0010-0000-0200-000009000000}" name="Física_x000a_(C)" dataDxfId="20"/>
    <tableColumn id="10" xr3:uid="{00000000-0010-0000-0200-00000A000000}" name="Financiera_x000a_(D)" dataDxfId="19">
      <calculatedColumnFormula>Tabla15[[#This Row],[Financiera
(B)]]/4</calculatedColumnFormula>
    </tableColumn>
    <tableColumn id="5" xr3:uid="{00000000-0010-0000-0200-000005000000}" name="Física _x000a_(E)" dataDxfId="18"/>
    <tableColumn id="6" xr3:uid="{00000000-0010-0000-0200-000006000000}" name="Financiera _x000a_ (F)" dataDxfId="17">
      <calculatedColumnFormula>Tabla15[[#This Row],[Financiera
(D)]]</calculatedColumnFormula>
    </tableColumn>
    <tableColumn id="7" xr3:uid="{00000000-0010-0000-0200-000007000000}" name="Física _x000a_(%)_x000a_ G=E/C" dataDxfId="16" dataCellStyle="Porcentaje">
      <calculatedColumnFormula>IF(G29&gt;0,G29/E29,0)</calculatedColumnFormula>
    </tableColumn>
    <tableColumn id="8" xr3:uid="{00000000-0010-0000-0200-000008000000}" name="Financiero _x000a_(%) _x000a_H=F/D" dataDxfId="15">
      <calculatedColumnFormula>IF(H29&gt;0,H29/F29,0)</calculatedColumnFormula>
    </tableColumn>
  </tableColumns>
  <tableStyleInfo name="Estilo de tabla 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4000000}" name="Tabla179" displayName="Tabla179" ref="A28:J30" totalsRowShown="0" headerRowDxfId="14" dataDxfId="12" headerRowBorderDxfId="13" tableBorderDxfId="11" totalsRowBorderDxfId="10">
  <tableColumns count="10">
    <tableColumn id="1" xr3:uid="{00000000-0010-0000-0400-000001000000}" name="Producto" dataDxfId="9"/>
    <tableColumn id="2" xr3:uid="{00000000-0010-0000-0400-000002000000}" name="Indicador" dataDxfId="8"/>
    <tableColumn id="3" xr3:uid="{00000000-0010-0000-0400-000003000000}" name="Física_x000a_(A)" dataDxfId="7"/>
    <tableColumn id="4" xr3:uid="{00000000-0010-0000-0400-000004000000}" name="Financiera_x000a_(B)" dataDxfId="6">
      <calculatedColumnFormula>+C25</calculatedColumnFormula>
    </tableColumn>
    <tableColumn id="9" xr3:uid="{00000000-0010-0000-0400-000009000000}" name="Física_x000a_(C)" dataDxfId="5"/>
    <tableColumn id="10" xr3:uid="{00000000-0010-0000-0400-00000A000000}" name="Financiera_x000a_(D)" dataDxfId="4">
      <calculatedColumnFormula>Tabla179[[#This Row],[Financiera
(B)]]/4</calculatedColumnFormula>
    </tableColumn>
    <tableColumn id="5" xr3:uid="{00000000-0010-0000-0400-000005000000}" name="Física _x000a_(E)" dataDxfId="3"/>
    <tableColumn id="6" xr3:uid="{00000000-0010-0000-0400-000006000000}" name="Financiera _x000a_ (F)" dataDxfId="2">
      <calculatedColumnFormula>Tabla179[[#This Row],[Financiera
(D)]]</calculatedColumnFormula>
    </tableColumn>
    <tableColumn id="7" xr3:uid="{00000000-0010-0000-0400-000007000000}" name="Física _x000a_(%)_x000a_ G=E/C" dataDxfId="1" dataCellStyle="Porcentaje">
      <calculatedColumnFormula>IF(G29&gt;0,G29/E29,0)</calculatedColumnFormula>
    </tableColumn>
    <tableColumn id="8" xr3:uid="{00000000-0010-0000-0400-000008000000}" name="Financiero _x000a_(%) _x000a_H=F/D" dataDxfId="0">
      <calculatedColumnFormula>IF(H29&gt;0,H29/F29,0)</calculatedColumnFormula>
    </tableColumn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5"/>
  <sheetViews>
    <sheetView topLeftCell="A34" zoomScale="115" zoomScaleNormal="115" workbookViewId="0">
      <selection activeCell="B45" sqref="B45"/>
    </sheetView>
  </sheetViews>
  <sheetFormatPr baseColWidth="10" defaultRowHeight="15" x14ac:dyDescent="0.25"/>
  <cols>
    <col min="1" max="1" width="23" style="6" customWidth="1"/>
    <col min="2" max="2" width="13.7109375" style="6" bestFit="1" customWidth="1"/>
    <col min="3" max="10" width="12.7109375" style="6" customWidth="1"/>
    <col min="11" max="11" width="11.42578125" style="6"/>
  </cols>
  <sheetData>
    <row r="1" spans="1:11" ht="21.75" thickBot="1" x14ac:dyDescent="0.3">
      <c r="A1" s="23"/>
      <c r="B1" s="62" t="s">
        <v>52</v>
      </c>
      <c r="C1" s="63"/>
      <c r="D1" s="63"/>
      <c r="E1" s="63"/>
      <c r="F1" s="63"/>
      <c r="G1" s="63"/>
      <c r="H1" s="63"/>
      <c r="I1" s="63"/>
      <c r="J1" s="64"/>
      <c r="K1" s="1"/>
    </row>
    <row r="2" spans="1:11" ht="21.75" thickBot="1" x14ac:dyDescent="0.3">
      <c r="A2" s="24"/>
      <c r="B2" s="65" t="s">
        <v>0</v>
      </c>
      <c r="C2" s="66"/>
      <c r="D2" s="65" t="s">
        <v>1</v>
      </c>
      <c r="E2" s="66"/>
      <c r="F2" s="66"/>
      <c r="G2" s="66"/>
      <c r="H2" s="67"/>
      <c r="I2" s="2" t="s">
        <v>2</v>
      </c>
      <c r="J2" s="3" t="s">
        <v>3</v>
      </c>
      <c r="K2" s="1"/>
    </row>
    <row r="3" spans="1:11" ht="21.75" thickBot="1" x14ac:dyDescent="0.3">
      <c r="A3" s="25"/>
      <c r="B3" s="68" t="s">
        <v>4</v>
      </c>
      <c r="C3" s="69"/>
      <c r="D3" s="68"/>
      <c r="E3" s="69"/>
      <c r="F3" s="69"/>
      <c r="G3" s="69"/>
      <c r="H3" s="70"/>
      <c r="I3" s="29"/>
      <c r="J3" s="30"/>
      <c r="K3" s="1"/>
    </row>
    <row r="4" spans="1:11" x14ac:dyDescent="0.25">
      <c r="A4" s="71"/>
      <c r="B4" s="72"/>
      <c r="C4" s="72"/>
      <c r="D4" s="73"/>
      <c r="E4" s="73"/>
      <c r="F4" s="73"/>
      <c r="G4" s="73"/>
      <c r="H4" s="73"/>
      <c r="I4" s="72"/>
      <c r="J4" s="74"/>
      <c r="K4" s="1"/>
    </row>
    <row r="5" spans="1:11" ht="3" customHeight="1" x14ac:dyDescent="0.25">
      <c r="A5" s="59"/>
      <c r="B5" s="60"/>
      <c r="C5" s="60"/>
      <c r="D5" s="60"/>
      <c r="E5" s="60"/>
      <c r="F5" s="60"/>
      <c r="G5" s="60"/>
      <c r="H5" s="60"/>
      <c r="I5" s="60"/>
      <c r="J5" s="61"/>
      <c r="K5" s="1"/>
    </row>
    <row r="6" spans="1:11" ht="15.75" x14ac:dyDescent="0.25">
      <c r="A6" s="47" t="s">
        <v>5</v>
      </c>
      <c r="B6" s="48"/>
      <c r="C6" s="48"/>
      <c r="D6" s="48"/>
      <c r="E6" s="48"/>
      <c r="F6" s="48"/>
      <c r="G6" s="48"/>
      <c r="H6" s="48"/>
      <c r="I6" s="48"/>
      <c r="J6" s="49"/>
      <c r="K6" s="1"/>
    </row>
    <row r="7" spans="1:11" ht="15.75" x14ac:dyDescent="0.25">
      <c r="A7" s="56" t="s">
        <v>6</v>
      </c>
      <c r="B7" s="57"/>
      <c r="C7" s="57"/>
      <c r="D7" s="57"/>
      <c r="E7" s="57"/>
      <c r="F7" s="57"/>
      <c r="G7" s="57"/>
      <c r="H7" s="57"/>
      <c r="I7" s="57"/>
      <c r="J7" s="58"/>
      <c r="K7" s="1"/>
    </row>
    <row r="8" spans="1:11" x14ac:dyDescent="0.25">
      <c r="A8" s="4" t="s">
        <v>7</v>
      </c>
      <c r="B8" s="41" t="s">
        <v>53</v>
      </c>
      <c r="C8" s="42"/>
      <c r="D8" s="42"/>
      <c r="E8" s="42"/>
      <c r="F8" s="42"/>
      <c r="G8" s="42"/>
      <c r="H8" s="42"/>
      <c r="I8" s="42"/>
      <c r="J8" s="43"/>
      <c r="K8" s="1"/>
    </row>
    <row r="9" spans="1:11" ht="15" customHeight="1" x14ac:dyDescent="0.25">
      <c r="A9" s="26" t="s">
        <v>36</v>
      </c>
      <c r="B9" s="41" t="s">
        <v>54</v>
      </c>
      <c r="C9" s="42"/>
      <c r="D9" s="42"/>
      <c r="E9" s="42"/>
      <c r="F9" s="42"/>
      <c r="G9" s="42"/>
      <c r="H9" s="42"/>
      <c r="I9" s="42"/>
      <c r="J9" s="43"/>
      <c r="K9" s="1"/>
    </row>
    <row r="10" spans="1:11" x14ac:dyDescent="0.25">
      <c r="A10" s="26" t="s">
        <v>37</v>
      </c>
      <c r="B10" s="41" t="s">
        <v>55</v>
      </c>
      <c r="C10" s="42"/>
      <c r="D10" s="42"/>
      <c r="E10" s="42"/>
      <c r="F10" s="42"/>
      <c r="G10" s="42"/>
      <c r="H10" s="42"/>
      <c r="I10" s="42"/>
      <c r="J10" s="43"/>
      <c r="K10" s="1"/>
    </row>
    <row r="11" spans="1:11" ht="44.25" customHeight="1" x14ac:dyDescent="0.25">
      <c r="A11" s="4" t="s">
        <v>8</v>
      </c>
      <c r="B11" s="44" t="s">
        <v>57</v>
      </c>
      <c r="C11" s="45"/>
      <c r="D11" s="45"/>
      <c r="E11" s="45"/>
      <c r="F11" s="45"/>
      <c r="G11" s="45"/>
      <c r="H11" s="45"/>
      <c r="I11" s="45"/>
      <c r="J11" s="46"/>
    </row>
    <row r="12" spans="1:11" ht="49.5" customHeight="1" x14ac:dyDescent="0.25">
      <c r="A12" s="4" t="s">
        <v>9</v>
      </c>
      <c r="B12" s="44" t="s">
        <v>56</v>
      </c>
      <c r="C12" s="45"/>
      <c r="D12" s="45"/>
      <c r="E12" s="45"/>
      <c r="F12" s="45"/>
      <c r="G12" s="45"/>
      <c r="H12" s="45"/>
      <c r="I12" s="45"/>
      <c r="J12" s="46"/>
    </row>
    <row r="13" spans="1:11" ht="15.75" x14ac:dyDescent="0.25">
      <c r="A13" s="47" t="s">
        <v>10</v>
      </c>
      <c r="B13" s="48"/>
      <c r="C13" s="48"/>
      <c r="D13" s="48"/>
      <c r="E13" s="48"/>
      <c r="F13" s="48"/>
      <c r="G13" s="48"/>
      <c r="H13" s="48"/>
      <c r="I13" s="48"/>
      <c r="J13" s="49"/>
    </row>
    <row r="14" spans="1:11" ht="27.75" customHeight="1" x14ac:dyDescent="0.25">
      <c r="A14" s="4" t="s">
        <v>11</v>
      </c>
      <c r="B14" s="27">
        <v>3</v>
      </c>
      <c r="C14" s="50" t="str">
        <f>IFERROR(VLOOKUP(B14,'[1]Validacion datos'!A2:B5,2,FALSE),"")</f>
        <v>DESARROLLO PRODUCTIVO</v>
      </c>
      <c r="D14" s="50"/>
      <c r="E14" s="50"/>
      <c r="F14" s="50"/>
      <c r="G14" s="50"/>
      <c r="H14" s="50"/>
      <c r="I14" s="50"/>
      <c r="J14" s="50"/>
    </row>
    <row r="15" spans="1:11" ht="26.25" customHeight="1" x14ac:dyDescent="0.25">
      <c r="A15" s="4" t="s">
        <v>12</v>
      </c>
      <c r="B15" s="7">
        <v>3.5</v>
      </c>
      <c r="C15" s="50" t="str">
        <f>IFERROR(VLOOKUP(B15,'[1]Validacion datos'!A8:B26,2,FALSE),"")</f>
        <v>Estructura productiva sectorial y territorialmente adecuada, integrada competitivamente a la economía global y que aprovecha las oportunidades del mercado local.</v>
      </c>
      <c r="D15" s="50"/>
      <c r="E15" s="50"/>
      <c r="F15" s="50"/>
      <c r="G15" s="50"/>
      <c r="H15" s="50"/>
      <c r="I15" s="50"/>
      <c r="J15" s="50"/>
    </row>
    <row r="16" spans="1:11" x14ac:dyDescent="0.25">
      <c r="A16" s="4" t="s">
        <v>13</v>
      </c>
      <c r="B16" s="8" t="s">
        <v>59</v>
      </c>
      <c r="C16" s="93" t="str">
        <f>IFERROR(VLOOKUP(B16,'[1]Validacion datos'!D8:E64,2,FALSE),"")</f>
        <v>Consolidar un entorno adecuado que incentive la inversión para el desarrollo sostenible del sector minero</v>
      </c>
      <c r="D16" s="93"/>
      <c r="E16" s="93"/>
      <c r="F16" s="93"/>
      <c r="G16" s="93"/>
      <c r="H16" s="93"/>
      <c r="I16" s="93"/>
      <c r="J16" s="93"/>
    </row>
    <row r="17" spans="1:11" ht="15.75" x14ac:dyDescent="0.25">
      <c r="A17" s="47" t="s">
        <v>14</v>
      </c>
      <c r="B17" s="48"/>
      <c r="C17" s="48"/>
      <c r="D17" s="48"/>
      <c r="E17" s="48"/>
      <c r="F17" s="48"/>
      <c r="G17" s="48"/>
      <c r="H17" s="48"/>
      <c r="I17" s="48"/>
      <c r="J17" s="49"/>
    </row>
    <row r="18" spans="1:11" ht="29.25" customHeight="1" x14ac:dyDescent="0.25">
      <c r="A18" s="4" t="s">
        <v>15</v>
      </c>
      <c r="B18" s="94" t="s">
        <v>65</v>
      </c>
      <c r="C18" s="94"/>
      <c r="D18" s="94"/>
      <c r="E18" s="94"/>
      <c r="F18" s="94"/>
      <c r="G18" s="94"/>
      <c r="H18" s="94"/>
      <c r="I18" s="94"/>
      <c r="J18" s="95"/>
    </row>
    <row r="19" spans="1:11" ht="33" customHeight="1" x14ac:dyDescent="0.25">
      <c r="A19" s="9" t="s">
        <v>16</v>
      </c>
      <c r="B19" s="44" t="s">
        <v>66</v>
      </c>
      <c r="C19" s="44"/>
      <c r="D19" s="44"/>
      <c r="E19" s="44"/>
      <c r="F19" s="44"/>
      <c r="G19" s="44"/>
      <c r="H19" s="44"/>
      <c r="I19" s="44"/>
      <c r="J19" s="51"/>
    </row>
    <row r="20" spans="1:11" ht="34.5" customHeight="1" x14ac:dyDescent="0.25">
      <c r="A20" s="9" t="s">
        <v>17</v>
      </c>
      <c r="B20" s="44" t="s">
        <v>58</v>
      </c>
      <c r="C20" s="44"/>
      <c r="D20" s="44"/>
      <c r="E20" s="44"/>
      <c r="F20" s="44"/>
      <c r="G20" s="44"/>
      <c r="H20" s="44"/>
      <c r="I20" s="44"/>
      <c r="J20" s="51"/>
    </row>
    <row r="21" spans="1:11" ht="60" customHeight="1" x14ac:dyDescent="0.25">
      <c r="A21" s="9" t="s">
        <v>38</v>
      </c>
      <c r="B21" s="44" t="s">
        <v>68</v>
      </c>
      <c r="C21" s="44"/>
      <c r="D21" s="44"/>
      <c r="E21" s="44"/>
      <c r="F21" s="44"/>
      <c r="G21" s="44"/>
      <c r="H21" s="44"/>
      <c r="I21" s="44"/>
      <c r="J21" s="51"/>
      <c r="K21" s="1"/>
    </row>
    <row r="22" spans="1:11" ht="15.75" x14ac:dyDescent="0.25">
      <c r="A22" s="47" t="s">
        <v>18</v>
      </c>
      <c r="B22" s="48"/>
      <c r="C22" s="48"/>
      <c r="D22" s="48"/>
      <c r="E22" s="48"/>
      <c r="F22" s="48"/>
      <c r="G22" s="48"/>
      <c r="H22" s="48"/>
      <c r="I22" s="48"/>
      <c r="J22" s="49"/>
    </row>
    <row r="23" spans="1:11" ht="15.75" x14ac:dyDescent="0.25">
      <c r="A23" s="56" t="s">
        <v>19</v>
      </c>
      <c r="B23" s="57"/>
      <c r="C23" s="57"/>
      <c r="D23" s="57"/>
      <c r="E23" s="57"/>
      <c r="F23" s="57"/>
      <c r="G23" s="57"/>
      <c r="H23" s="57"/>
      <c r="I23" s="57"/>
      <c r="J23" s="58"/>
      <c r="K23" s="1"/>
    </row>
    <row r="24" spans="1:11" ht="15" customHeight="1" x14ac:dyDescent="0.25">
      <c r="A24" s="81" t="s">
        <v>20</v>
      </c>
      <c r="B24" s="82"/>
      <c r="C24" s="83" t="s">
        <v>21</v>
      </c>
      <c r="D24" s="85"/>
      <c r="E24" s="85"/>
      <c r="F24" s="85" t="s">
        <v>22</v>
      </c>
      <c r="G24" s="85"/>
      <c r="H24" s="82"/>
      <c r="I24" s="83" t="s">
        <v>23</v>
      </c>
      <c r="J24" s="84"/>
    </row>
    <row r="25" spans="1:11" x14ac:dyDescent="0.25">
      <c r="A25" s="52">
        <v>831300</v>
      </c>
      <c r="B25" s="53"/>
      <c r="C25" s="78">
        <v>831300</v>
      </c>
      <c r="D25" s="79"/>
      <c r="E25" s="80"/>
      <c r="F25" s="78"/>
      <c r="G25" s="79"/>
      <c r="H25" s="80"/>
      <c r="I25" s="54">
        <f>IF(G25&gt;0,G25/C25,0)</f>
        <v>0</v>
      </c>
      <c r="J25" s="55"/>
    </row>
    <row r="26" spans="1:11" ht="15.75" x14ac:dyDescent="0.25">
      <c r="A26" s="56" t="s">
        <v>24</v>
      </c>
      <c r="B26" s="57"/>
      <c r="C26" s="57"/>
      <c r="D26" s="57"/>
      <c r="E26" s="57"/>
      <c r="F26" s="57"/>
      <c r="G26" s="57"/>
      <c r="H26" s="57"/>
      <c r="I26" s="57"/>
      <c r="J26" s="58"/>
      <c r="K26" s="1"/>
    </row>
    <row r="27" spans="1:11" x14ac:dyDescent="0.25">
      <c r="A27" s="5"/>
      <c r="B27"/>
      <c r="C27" s="75" t="s">
        <v>51</v>
      </c>
      <c r="D27" s="76"/>
      <c r="E27" s="75" t="s">
        <v>49</v>
      </c>
      <c r="F27" s="76"/>
      <c r="G27" s="75" t="s">
        <v>50</v>
      </c>
      <c r="H27" s="75"/>
      <c r="I27" s="75" t="s">
        <v>25</v>
      </c>
      <c r="J27" s="77"/>
    </row>
    <row r="28" spans="1:11" ht="38.25" x14ac:dyDescent="0.25">
      <c r="A28" s="10" t="s">
        <v>26</v>
      </c>
      <c r="B28" s="11" t="s">
        <v>27</v>
      </c>
      <c r="C28" s="11" t="s">
        <v>39</v>
      </c>
      <c r="D28" s="11" t="s">
        <v>40</v>
      </c>
      <c r="E28" s="11" t="s">
        <v>43</v>
      </c>
      <c r="F28" s="11" t="s">
        <v>44</v>
      </c>
      <c r="G28" s="11" t="s">
        <v>45</v>
      </c>
      <c r="H28" s="11" t="s">
        <v>46</v>
      </c>
      <c r="I28" s="11" t="s">
        <v>47</v>
      </c>
      <c r="J28" s="12" t="s">
        <v>48</v>
      </c>
    </row>
    <row r="29" spans="1:11" ht="60" x14ac:dyDescent="0.25">
      <c r="A29" s="33" t="s">
        <v>91</v>
      </c>
      <c r="B29" s="34" t="s">
        <v>67</v>
      </c>
      <c r="C29" s="13">
        <v>3</v>
      </c>
      <c r="D29" s="14">
        <v>831300</v>
      </c>
      <c r="E29" s="14">
        <v>1</v>
      </c>
      <c r="F29" s="99">
        <v>277100</v>
      </c>
      <c r="G29" s="100">
        <v>5</v>
      </c>
      <c r="H29" s="99">
        <v>11539419.92</v>
      </c>
      <c r="I29" s="102">
        <f>IF(G29&gt;0,G29/E29,0)</f>
        <v>5</v>
      </c>
      <c r="J29" s="103">
        <f>IF(H29&gt;0,H29/F29,0)</f>
        <v>41.643521905449298</v>
      </c>
    </row>
    <row r="30" spans="1:11" x14ac:dyDescent="0.25">
      <c r="A30" s="17"/>
      <c r="B30" s="18"/>
      <c r="C30" s="19"/>
      <c r="D30" s="20"/>
      <c r="E30" s="20"/>
      <c r="F30" s="20">
        <f>Tabla1[[#This Row],[Financiera
(B)]]/4</f>
        <v>0</v>
      </c>
      <c r="G30" s="21"/>
      <c r="H30" s="20">
        <f>Tabla1[[#This Row],[Financiera
(D)]]</f>
        <v>0</v>
      </c>
      <c r="I30" s="15">
        <f t="shared" ref="I30" si="0">IF(G30&gt;0,G30/E30,0)</f>
        <v>0</v>
      </c>
      <c r="J30" s="16">
        <f t="shared" ref="J30" si="1">IF(H30&gt;0,H30/F30,0)</f>
        <v>0</v>
      </c>
    </row>
    <row r="31" spans="1:11" ht="15.75" x14ac:dyDescent="0.25">
      <c r="A31" s="47" t="s">
        <v>28</v>
      </c>
      <c r="B31" s="48"/>
      <c r="C31" s="48"/>
      <c r="D31" s="48"/>
      <c r="E31" s="48"/>
      <c r="F31" s="48"/>
      <c r="G31" s="48"/>
      <c r="H31" s="48"/>
      <c r="I31" s="48"/>
      <c r="J31" s="49"/>
    </row>
    <row r="32" spans="1:11" ht="15.75" x14ac:dyDescent="0.25">
      <c r="A32" s="56" t="s">
        <v>29</v>
      </c>
      <c r="B32" s="57"/>
      <c r="C32" s="57"/>
      <c r="D32" s="57"/>
      <c r="E32" s="57"/>
      <c r="F32" s="57"/>
      <c r="G32" s="57"/>
      <c r="H32" s="57"/>
      <c r="I32" s="57"/>
      <c r="J32" s="58"/>
      <c r="K32" s="1"/>
    </row>
    <row r="33" spans="1:11" x14ac:dyDescent="0.25">
      <c r="A33" s="22" t="s">
        <v>30</v>
      </c>
      <c r="B33" s="44" t="s">
        <v>91</v>
      </c>
      <c r="C33" s="44"/>
      <c r="D33" s="44"/>
      <c r="E33" s="44"/>
      <c r="F33" s="44"/>
      <c r="G33" s="44"/>
      <c r="H33" s="44"/>
      <c r="I33" s="44"/>
      <c r="J33" s="51"/>
    </row>
    <row r="34" spans="1:11" ht="30" x14ac:dyDescent="0.25">
      <c r="A34" s="22" t="s">
        <v>31</v>
      </c>
      <c r="B34" s="44" t="s">
        <v>66</v>
      </c>
      <c r="C34" s="44"/>
      <c r="D34" s="44"/>
      <c r="E34" s="44"/>
      <c r="F34" s="44"/>
      <c r="G34" s="44"/>
      <c r="H34" s="44"/>
      <c r="I34" s="44"/>
      <c r="J34" s="51"/>
    </row>
    <row r="35" spans="1:11" ht="42.75" customHeight="1" x14ac:dyDescent="0.25">
      <c r="A35" s="22" t="s">
        <v>32</v>
      </c>
      <c r="B35" s="44" t="s">
        <v>109</v>
      </c>
      <c r="C35" s="44"/>
      <c r="D35" s="44"/>
      <c r="E35" s="44"/>
      <c r="F35" s="44"/>
      <c r="G35" s="44"/>
      <c r="H35" s="44"/>
      <c r="I35" s="44"/>
      <c r="J35" s="51"/>
    </row>
    <row r="36" spans="1:11" ht="30" x14ac:dyDescent="0.25">
      <c r="A36" s="22" t="s">
        <v>33</v>
      </c>
      <c r="B36" s="44" t="s">
        <v>116</v>
      </c>
      <c r="C36" s="44"/>
      <c r="D36" s="44"/>
      <c r="E36" s="44"/>
      <c r="F36" s="44"/>
      <c r="G36" s="44"/>
      <c r="H36" s="44"/>
      <c r="I36" s="44"/>
      <c r="J36" s="51"/>
    </row>
    <row r="37" spans="1:11" ht="15.75" x14ac:dyDescent="0.25">
      <c r="A37" s="47" t="s">
        <v>34</v>
      </c>
      <c r="B37" s="48"/>
      <c r="C37" s="48"/>
      <c r="D37" s="48"/>
      <c r="E37" s="48"/>
      <c r="F37" s="48"/>
      <c r="G37" s="48"/>
      <c r="H37" s="48"/>
      <c r="I37" s="48"/>
      <c r="J37" s="49"/>
    </row>
    <row r="38" spans="1:11" ht="15.75" x14ac:dyDescent="0.25">
      <c r="A38" s="86" t="s">
        <v>35</v>
      </c>
      <c r="B38" s="87"/>
      <c r="C38" s="87"/>
      <c r="D38" s="87"/>
      <c r="E38" s="87"/>
      <c r="F38" s="87"/>
      <c r="G38" s="87"/>
      <c r="H38" s="87"/>
      <c r="I38" s="87"/>
      <c r="J38" s="88"/>
      <c r="K38" s="1"/>
    </row>
    <row r="39" spans="1:11" ht="27.75" customHeight="1" x14ac:dyDescent="0.25">
      <c r="A39" s="89" t="s">
        <v>41</v>
      </c>
      <c r="B39" s="90"/>
      <c r="C39" s="90"/>
      <c r="D39" s="90"/>
      <c r="E39" s="90"/>
      <c r="F39" s="90"/>
      <c r="G39" s="90"/>
      <c r="H39" s="90"/>
      <c r="I39" s="90"/>
      <c r="J39" s="91"/>
    </row>
    <row r="40" spans="1:11" ht="27.75" customHeight="1" x14ac:dyDescent="0.25">
      <c r="A40" s="28"/>
      <c r="B40" s="28"/>
      <c r="C40" s="28"/>
      <c r="D40" s="28"/>
      <c r="E40" s="28"/>
      <c r="F40" s="28"/>
      <c r="G40" s="28"/>
      <c r="H40" s="28"/>
      <c r="I40" s="28"/>
      <c r="J40" s="28"/>
    </row>
    <row r="41" spans="1:11" ht="30.75" customHeight="1" x14ac:dyDescent="0.25">
      <c r="A41" s="92" t="s">
        <v>42</v>
      </c>
      <c r="B41" s="92"/>
      <c r="C41" s="92"/>
      <c r="D41" s="92"/>
      <c r="E41" s="92"/>
      <c r="F41" s="92"/>
      <c r="G41" s="92"/>
      <c r="H41" s="92"/>
      <c r="I41" s="92"/>
      <c r="J41" s="92"/>
    </row>
    <row r="43" spans="1:11" x14ac:dyDescent="0.25">
      <c r="A43" s="31" t="s">
        <v>60</v>
      </c>
      <c r="B43" s="32">
        <v>831300</v>
      </c>
    </row>
    <row r="44" spans="1:11" x14ac:dyDescent="0.25">
      <c r="A44" s="31" t="s">
        <v>62</v>
      </c>
      <c r="B44" s="32"/>
      <c r="C44" s="39" t="s">
        <v>106</v>
      </c>
      <c r="D44" s="39"/>
      <c r="E44" s="39"/>
      <c r="G44" s="39" t="s">
        <v>61</v>
      </c>
      <c r="H44" s="39"/>
      <c r="I44" s="39"/>
    </row>
    <row r="45" spans="1:11" x14ac:dyDescent="0.25">
      <c r="A45" s="31" t="s">
        <v>64</v>
      </c>
      <c r="B45" s="105"/>
      <c r="C45" s="40" t="s">
        <v>107</v>
      </c>
      <c r="D45" s="40"/>
      <c r="E45" s="40"/>
      <c r="G45" s="40" t="s">
        <v>63</v>
      </c>
      <c r="H45" s="40"/>
      <c r="I45" s="40"/>
    </row>
  </sheetData>
  <mergeCells count="52">
    <mergeCell ref="C15:J15"/>
    <mergeCell ref="G44:I44"/>
    <mergeCell ref="G45:I45"/>
    <mergeCell ref="A37:J37"/>
    <mergeCell ref="A38:J38"/>
    <mergeCell ref="A39:J39"/>
    <mergeCell ref="A41:J41"/>
    <mergeCell ref="C16:J16"/>
    <mergeCell ref="A17:J17"/>
    <mergeCell ref="B18:J18"/>
    <mergeCell ref="B19:J19"/>
    <mergeCell ref="B20:J20"/>
    <mergeCell ref="B21:J21"/>
    <mergeCell ref="A31:J31"/>
    <mergeCell ref="A32:J32"/>
    <mergeCell ref="A22:J22"/>
    <mergeCell ref="A23:J23"/>
    <mergeCell ref="A24:B24"/>
    <mergeCell ref="I24:J24"/>
    <mergeCell ref="C24:E24"/>
    <mergeCell ref="F24:H24"/>
    <mergeCell ref="C27:D27"/>
    <mergeCell ref="G27:H27"/>
    <mergeCell ref="I27:J27"/>
    <mergeCell ref="C25:E25"/>
    <mergeCell ref="F25:H25"/>
    <mergeCell ref="E27:F27"/>
    <mergeCell ref="A5:J5"/>
    <mergeCell ref="A6:J6"/>
    <mergeCell ref="A7:J7"/>
    <mergeCell ref="B1:J1"/>
    <mergeCell ref="B2:C2"/>
    <mergeCell ref="D2:H2"/>
    <mergeCell ref="B3:C3"/>
    <mergeCell ref="D3:H3"/>
    <mergeCell ref="A4:J4"/>
    <mergeCell ref="C44:E44"/>
    <mergeCell ref="C45:E45"/>
    <mergeCell ref="B8:J8"/>
    <mergeCell ref="B11:J11"/>
    <mergeCell ref="B12:J12"/>
    <mergeCell ref="A13:J13"/>
    <mergeCell ref="C14:J14"/>
    <mergeCell ref="B9:J9"/>
    <mergeCell ref="B10:J10"/>
    <mergeCell ref="B33:J33"/>
    <mergeCell ref="B34:J34"/>
    <mergeCell ref="B35:J35"/>
    <mergeCell ref="B36:J36"/>
    <mergeCell ref="A25:B25"/>
    <mergeCell ref="I25:J25"/>
    <mergeCell ref="A26:J26"/>
  </mergeCells>
  <phoneticPr fontId="23" type="noConversion"/>
  <dataValidations count="15">
    <dataValidation allowBlank="1" showInputMessage="1" showErrorMessage="1" prompt="Monto ejecutado en el trimestre" sqref="H28:H30" xr:uid="{00000000-0002-0000-0000-000000000000}"/>
    <dataValidation allowBlank="1" showInputMessage="1" showErrorMessage="1" prompt="Meta alcanzada en el trimestre" sqref="G28:G30" xr:uid="{00000000-0002-0000-0000-000001000000}"/>
    <dataValidation allowBlank="1" showInputMessage="1" showErrorMessage="1" prompt="Monto presupuestado para el producto" sqref="D28:D30 E29:F30 F28" xr:uid="{00000000-0002-0000-0000-000002000000}"/>
    <dataValidation allowBlank="1" showInputMessage="1" showErrorMessage="1" prompt="Meta anual del indicador" sqref="C28:C30 E28" xr:uid="{00000000-0002-0000-0000-000003000000}"/>
    <dataValidation allowBlank="1" showInputMessage="1" showErrorMessage="1" prompt="Nombre del indicador" sqref="B28:B30" xr:uid="{00000000-0002-0000-0000-000004000000}"/>
    <dataValidation allowBlank="1" showInputMessage="1" showErrorMessage="1" prompt="Nombre de cada producto" sqref="A28:A30" xr:uid="{00000000-0002-0000-0000-000005000000}"/>
    <dataValidation allowBlank="1" showInputMessage="1" showErrorMessage="1" prompt="¿En qué consiste el programa?" sqref="B34:J34 B19:J19" xr:uid="{00000000-0002-0000-0000-000006000000}"/>
    <dataValidation allowBlank="1" showInputMessage="1" showErrorMessage="1" prompt="Presupuesto del programa" sqref="A25:C25 F25" xr:uid="{00000000-0002-0000-0000-000007000000}"/>
    <dataValidation allowBlank="1" showInputMessage="1" showErrorMessage="1" prompt="Oportunidades de mejora identificadas" sqref="A39:J40" xr:uid="{00000000-0002-0000-0000-000008000000}"/>
    <dataValidation allowBlank="1" showInputMessage="1" showErrorMessage="1" prompt="De existir desvío, explicar razones." sqref="B36:J36" xr:uid="{00000000-0002-0000-0000-000009000000}"/>
    <dataValidation allowBlank="1" showInputMessage="1" showErrorMessage="1" prompt="1. Describir lo plasmado en el presupuesto_x000a_2. Describir lo alcanzado en términos financieros y de producción " sqref="B35:J35" xr:uid="{00000000-0002-0000-0000-00000A000000}"/>
    <dataValidation allowBlank="1" showInputMessage="1" showErrorMessage="1" prompt="Nombre del producto" sqref="B33:J33" xr:uid="{00000000-0002-0000-0000-00000B000000}"/>
    <dataValidation allowBlank="1" showInputMessage="1" showErrorMessage="1" prompt="¿A quién va dirigido el programa?, ¿qué característica tiene esta población que requiere ser beneficiada?" sqref="B20:J20" xr:uid="{00000000-0002-0000-0000-00000C000000}"/>
    <dataValidation allowBlank="1" showInputMessage="1" prompt="Nombre del capítulo" sqref="B8:J10" xr:uid="{00000000-0002-0000-0000-00000D000000}"/>
    <dataValidation allowBlank="1" sqref="A8" xr:uid="{00000000-0002-0000-0000-00000E000000}"/>
  </dataValidations>
  <pageMargins left="0.70866141732283472" right="0.70866141732283472" top="0.74803149606299213" bottom="0.74803149606299213" header="0.31496062992125984" footer="0.31496062992125984"/>
  <pageSetup scale="65" orientation="portrait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K45"/>
  <sheetViews>
    <sheetView topLeftCell="A29" workbookViewId="0">
      <selection activeCell="L41" sqref="L41"/>
    </sheetView>
  </sheetViews>
  <sheetFormatPr baseColWidth="10" defaultRowHeight="15" x14ac:dyDescent="0.25"/>
  <cols>
    <col min="1" max="1" width="23" style="6" customWidth="1"/>
    <col min="2" max="2" width="13.7109375" style="6" bestFit="1" customWidth="1"/>
    <col min="3" max="10" width="12.7109375" style="6" customWidth="1"/>
    <col min="11" max="11" width="11.42578125" style="6"/>
  </cols>
  <sheetData>
    <row r="1" spans="1:11" ht="21.75" thickBot="1" x14ac:dyDescent="0.3">
      <c r="A1" s="23"/>
      <c r="B1" s="62" t="s">
        <v>52</v>
      </c>
      <c r="C1" s="63"/>
      <c r="D1" s="63"/>
      <c r="E1" s="63"/>
      <c r="F1" s="63"/>
      <c r="G1" s="63"/>
      <c r="H1" s="63"/>
      <c r="I1" s="63"/>
      <c r="J1" s="64"/>
      <c r="K1" s="1"/>
    </row>
    <row r="2" spans="1:11" ht="21.75" thickBot="1" x14ac:dyDescent="0.3">
      <c r="A2" s="24"/>
      <c r="B2" s="65" t="s">
        <v>0</v>
      </c>
      <c r="C2" s="66"/>
      <c r="D2" s="65" t="s">
        <v>1</v>
      </c>
      <c r="E2" s="66"/>
      <c r="F2" s="66"/>
      <c r="G2" s="66"/>
      <c r="H2" s="67"/>
      <c r="I2" s="2" t="s">
        <v>2</v>
      </c>
      <c r="J2" s="3" t="s">
        <v>3</v>
      </c>
      <c r="K2" s="1"/>
    </row>
    <row r="3" spans="1:11" ht="21.75" thickBot="1" x14ac:dyDescent="0.3">
      <c r="A3" s="25"/>
      <c r="B3" s="68" t="s">
        <v>4</v>
      </c>
      <c r="C3" s="69"/>
      <c r="D3" s="68"/>
      <c r="E3" s="69"/>
      <c r="F3" s="69"/>
      <c r="G3" s="69"/>
      <c r="H3" s="70"/>
      <c r="I3" s="29"/>
      <c r="J3" s="30"/>
      <c r="K3" s="1"/>
    </row>
    <row r="4" spans="1:11" x14ac:dyDescent="0.25">
      <c r="A4" s="71"/>
      <c r="B4" s="72"/>
      <c r="C4" s="72"/>
      <c r="D4" s="73"/>
      <c r="E4" s="73"/>
      <c r="F4" s="73"/>
      <c r="G4" s="73"/>
      <c r="H4" s="73"/>
      <c r="I4" s="72"/>
      <c r="J4" s="74"/>
      <c r="K4" s="1"/>
    </row>
    <row r="5" spans="1:11" ht="3" customHeight="1" x14ac:dyDescent="0.25">
      <c r="A5" s="59"/>
      <c r="B5" s="60"/>
      <c r="C5" s="60"/>
      <c r="D5" s="60"/>
      <c r="E5" s="60"/>
      <c r="F5" s="60"/>
      <c r="G5" s="60"/>
      <c r="H5" s="60"/>
      <c r="I5" s="60"/>
      <c r="J5" s="61"/>
      <c r="K5" s="1"/>
    </row>
    <row r="6" spans="1:11" ht="15.75" x14ac:dyDescent="0.25">
      <c r="A6" s="47" t="s">
        <v>5</v>
      </c>
      <c r="B6" s="48"/>
      <c r="C6" s="48"/>
      <c r="D6" s="48"/>
      <c r="E6" s="48"/>
      <c r="F6" s="48"/>
      <c r="G6" s="48"/>
      <c r="H6" s="48"/>
      <c r="I6" s="48"/>
      <c r="J6" s="49"/>
      <c r="K6" s="1"/>
    </row>
    <row r="7" spans="1:11" ht="15.75" x14ac:dyDescent="0.25">
      <c r="A7" s="56" t="s">
        <v>6</v>
      </c>
      <c r="B7" s="57"/>
      <c r="C7" s="57"/>
      <c r="D7" s="57"/>
      <c r="E7" s="57"/>
      <c r="F7" s="57"/>
      <c r="G7" s="57"/>
      <c r="H7" s="57"/>
      <c r="I7" s="57"/>
      <c r="J7" s="58"/>
      <c r="K7" s="1"/>
    </row>
    <row r="8" spans="1:11" x14ac:dyDescent="0.25">
      <c r="A8" s="4" t="s">
        <v>7</v>
      </c>
      <c r="B8" s="41" t="s">
        <v>53</v>
      </c>
      <c r="C8" s="42"/>
      <c r="D8" s="42"/>
      <c r="E8" s="42"/>
      <c r="F8" s="42"/>
      <c r="G8" s="42"/>
      <c r="H8" s="42"/>
      <c r="I8" s="42"/>
      <c r="J8" s="43"/>
      <c r="K8" s="1"/>
    </row>
    <row r="9" spans="1:11" ht="15" customHeight="1" x14ac:dyDescent="0.25">
      <c r="A9" s="26" t="s">
        <v>36</v>
      </c>
      <c r="B9" s="41" t="s">
        <v>54</v>
      </c>
      <c r="C9" s="42"/>
      <c r="D9" s="42"/>
      <c r="E9" s="42"/>
      <c r="F9" s="42"/>
      <c r="G9" s="42"/>
      <c r="H9" s="42"/>
      <c r="I9" s="42"/>
      <c r="J9" s="43"/>
      <c r="K9" s="1"/>
    </row>
    <row r="10" spans="1:11" x14ac:dyDescent="0.25">
      <c r="A10" s="26" t="s">
        <v>37</v>
      </c>
      <c r="B10" s="41" t="s">
        <v>55</v>
      </c>
      <c r="C10" s="42"/>
      <c r="D10" s="42"/>
      <c r="E10" s="42"/>
      <c r="F10" s="42"/>
      <c r="G10" s="42"/>
      <c r="H10" s="42"/>
      <c r="I10" s="42"/>
      <c r="J10" s="43"/>
      <c r="K10" s="1"/>
    </row>
    <row r="11" spans="1:11" ht="44.25" customHeight="1" x14ac:dyDescent="0.25">
      <c r="A11" s="4" t="s">
        <v>8</v>
      </c>
      <c r="B11" s="44" t="s">
        <v>57</v>
      </c>
      <c r="C11" s="45"/>
      <c r="D11" s="45"/>
      <c r="E11" s="45"/>
      <c r="F11" s="45"/>
      <c r="G11" s="45"/>
      <c r="H11" s="45"/>
      <c r="I11" s="45"/>
      <c r="J11" s="46"/>
    </row>
    <row r="12" spans="1:11" ht="49.5" customHeight="1" x14ac:dyDescent="0.25">
      <c r="A12" s="4" t="s">
        <v>9</v>
      </c>
      <c r="B12" s="44" t="s">
        <v>56</v>
      </c>
      <c r="C12" s="45"/>
      <c r="D12" s="45"/>
      <c r="E12" s="45"/>
      <c r="F12" s="45"/>
      <c r="G12" s="45"/>
      <c r="H12" s="45"/>
      <c r="I12" s="45"/>
      <c r="J12" s="46"/>
    </row>
    <row r="13" spans="1:11" ht="15.75" x14ac:dyDescent="0.25">
      <c r="A13" s="47" t="s">
        <v>10</v>
      </c>
      <c r="B13" s="48"/>
      <c r="C13" s="48"/>
      <c r="D13" s="48"/>
      <c r="E13" s="48"/>
      <c r="F13" s="48"/>
      <c r="G13" s="48"/>
      <c r="H13" s="48"/>
      <c r="I13" s="48"/>
      <c r="J13" s="49"/>
    </row>
    <row r="14" spans="1:11" ht="27.75" customHeight="1" x14ac:dyDescent="0.25">
      <c r="A14" s="4" t="s">
        <v>11</v>
      </c>
      <c r="B14" s="27">
        <v>3</v>
      </c>
      <c r="C14" s="50" t="str">
        <f>IFERROR(VLOOKUP(B14,'[1]Validacion datos'!A2:B5,2,FALSE),"")</f>
        <v>DESARROLLO PRODUCTIVO</v>
      </c>
      <c r="D14" s="50"/>
      <c r="E14" s="50"/>
      <c r="F14" s="50"/>
      <c r="G14" s="50"/>
      <c r="H14" s="50"/>
      <c r="I14" s="50"/>
      <c r="J14" s="50"/>
    </row>
    <row r="15" spans="1:11" ht="26.25" customHeight="1" x14ac:dyDescent="0.25">
      <c r="A15" s="4" t="s">
        <v>12</v>
      </c>
      <c r="B15" s="7">
        <v>3.5</v>
      </c>
      <c r="C15" s="50" t="str">
        <f>IFERROR(VLOOKUP(B15,'[1]Validacion datos'!A8:B26,2,FALSE),"")</f>
        <v>Estructura productiva sectorial y territorialmente adecuada, integrada competitivamente a la economía global y que aprovecha las oportunidades del mercado local.</v>
      </c>
      <c r="D15" s="50"/>
      <c r="E15" s="50"/>
      <c r="F15" s="50"/>
      <c r="G15" s="50"/>
      <c r="H15" s="50"/>
      <c r="I15" s="50"/>
      <c r="J15" s="50"/>
    </row>
    <row r="16" spans="1:11" x14ac:dyDescent="0.25">
      <c r="A16" s="4" t="s">
        <v>13</v>
      </c>
      <c r="B16" s="8" t="s">
        <v>59</v>
      </c>
      <c r="C16" s="93" t="str">
        <f>IFERROR(VLOOKUP(B16,'[1]Validacion datos'!D8:E64,2,FALSE),"")</f>
        <v>Consolidar un entorno adecuado que incentive la inversión para el desarrollo sostenible del sector minero</v>
      </c>
      <c r="D16" s="93"/>
      <c r="E16" s="93"/>
      <c r="F16" s="93"/>
      <c r="G16" s="93"/>
      <c r="H16" s="93"/>
      <c r="I16" s="93"/>
      <c r="J16" s="93"/>
    </row>
    <row r="17" spans="1:11" ht="15.75" x14ac:dyDescent="0.25">
      <c r="A17" s="47" t="s">
        <v>14</v>
      </c>
      <c r="B17" s="48"/>
      <c r="C17" s="48"/>
      <c r="D17" s="48"/>
      <c r="E17" s="48"/>
      <c r="F17" s="48"/>
      <c r="G17" s="48"/>
      <c r="H17" s="48"/>
      <c r="I17" s="48"/>
      <c r="J17" s="49"/>
    </row>
    <row r="18" spans="1:11" ht="29.25" customHeight="1" x14ac:dyDescent="0.25">
      <c r="A18" s="4" t="s">
        <v>15</v>
      </c>
      <c r="B18" s="44" t="s">
        <v>83</v>
      </c>
      <c r="C18" s="44"/>
      <c r="D18" s="44"/>
      <c r="E18" s="44"/>
      <c r="F18" s="44"/>
      <c r="G18" s="44"/>
      <c r="H18" s="44"/>
      <c r="I18" s="44"/>
      <c r="J18" s="51"/>
    </row>
    <row r="19" spans="1:11" ht="33" customHeight="1" x14ac:dyDescent="0.25">
      <c r="A19" s="9" t="s">
        <v>16</v>
      </c>
      <c r="B19" s="44" t="s">
        <v>84</v>
      </c>
      <c r="C19" s="44"/>
      <c r="D19" s="44"/>
      <c r="E19" s="44"/>
      <c r="F19" s="44"/>
      <c r="G19" s="44"/>
      <c r="H19" s="44"/>
      <c r="I19" s="44"/>
      <c r="J19" s="51"/>
    </row>
    <row r="20" spans="1:11" ht="34.5" customHeight="1" x14ac:dyDescent="0.25">
      <c r="A20" s="9" t="s">
        <v>17</v>
      </c>
      <c r="B20" s="44" t="s">
        <v>58</v>
      </c>
      <c r="C20" s="44"/>
      <c r="D20" s="44"/>
      <c r="E20" s="44"/>
      <c r="F20" s="44"/>
      <c r="G20" s="44"/>
      <c r="H20" s="44"/>
      <c r="I20" s="44"/>
      <c r="J20" s="51"/>
    </row>
    <row r="21" spans="1:11" ht="74.25" customHeight="1" x14ac:dyDescent="0.25">
      <c r="A21" s="9" t="s">
        <v>38</v>
      </c>
      <c r="B21" s="44" t="s">
        <v>85</v>
      </c>
      <c r="C21" s="44"/>
      <c r="D21" s="44"/>
      <c r="E21" s="44"/>
      <c r="F21" s="44"/>
      <c r="G21" s="44"/>
      <c r="H21" s="44"/>
      <c r="I21" s="44"/>
      <c r="J21" s="51"/>
      <c r="K21" s="1"/>
    </row>
    <row r="22" spans="1:11" ht="15.75" x14ac:dyDescent="0.25">
      <c r="A22" s="47" t="s">
        <v>18</v>
      </c>
      <c r="B22" s="48"/>
      <c r="C22" s="48"/>
      <c r="D22" s="48"/>
      <c r="E22" s="48"/>
      <c r="F22" s="48"/>
      <c r="G22" s="48"/>
      <c r="H22" s="48"/>
      <c r="I22" s="48"/>
      <c r="J22" s="49"/>
    </row>
    <row r="23" spans="1:11" ht="15.75" x14ac:dyDescent="0.25">
      <c r="A23" s="56" t="s">
        <v>19</v>
      </c>
      <c r="B23" s="57"/>
      <c r="C23" s="57"/>
      <c r="D23" s="57"/>
      <c r="E23" s="57"/>
      <c r="F23" s="57"/>
      <c r="G23" s="57"/>
      <c r="H23" s="57"/>
      <c r="I23" s="57"/>
      <c r="J23" s="58"/>
      <c r="K23" s="1"/>
    </row>
    <row r="24" spans="1:11" ht="15" customHeight="1" x14ac:dyDescent="0.25">
      <c r="A24" s="81" t="s">
        <v>20</v>
      </c>
      <c r="B24" s="82"/>
      <c r="C24" s="83" t="s">
        <v>21</v>
      </c>
      <c r="D24" s="85"/>
      <c r="E24" s="85"/>
      <c r="F24" s="85" t="s">
        <v>22</v>
      </c>
      <c r="G24" s="85"/>
      <c r="H24" s="82"/>
      <c r="I24" s="83" t="s">
        <v>23</v>
      </c>
      <c r="J24" s="84"/>
    </row>
    <row r="25" spans="1:11" x14ac:dyDescent="0.25">
      <c r="A25" s="52">
        <v>353541882</v>
      </c>
      <c r="B25" s="53"/>
      <c r="C25" s="78">
        <v>353541882</v>
      </c>
      <c r="D25" s="79"/>
      <c r="E25" s="80"/>
      <c r="F25" s="78"/>
      <c r="G25" s="79"/>
      <c r="H25" s="80"/>
      <c r="I25" s="54">
        <f>IF(G25&gt;0,G25/C25,0)</f>
        <v>0</v>
      </c>
      <c r="J25" s="55"/>
    </row>
    <row r="26" spans="1:11" ht="15.75" x14ac:dyDescent="0.25">
      <c r="A26" s="56" t="s">
        <v>24</v>
      </c>
      <c r="B26" s="57"/>
      <c r="C26" s="57"/>
      <c r="D26" s="57"/>
      <c r="E26" s="57"/>
      <c r="F26" s="57"/>
      <c r="G26" s="57"/>
      <c r="H26" s="57"/>
      <c r="I26" s="57"/>
      <c r="J26" s="58"/>
      <c r="K26" s="1"/>
    </row>
    <row r="27" spans="1:11" x14ac:dyDescent="0.25">
      <c r="A27" s="5"/>
      <c r="B27"/>
      <c r="C27" s="75" t="s">
        <v>51</v>
      </c>
      <c r="D27" s="76"/>
      <c r="E27" s="75" t="s">
        <v>49</v>
      </c>
      <c r="F27" s="76"/>
      <c r="G27" s="75" t="s">
        <v>50</v>
      </c>
      <c r="H27" s="75"/>
      <c r="I27" s="75" t="s">
        <v>25</v>
      </c>
      <c r="J27" s="77"/>
    </row>
    <row r="28" spans="1:11" ht="38.25" x14ac:dyDescent="0.25">
      <c r="A28" s="10" t="s">
        <v>26</v>
      </c>
      <c r="B28" s="11" t="s">
        <v>27</v>
      </c>
      <c r="C28" s="11" t="s">
        <v>39</v>
      </c>
      <c r="D28" s="11" t="s">
        <v>40</v>
      </c>
      <c r="E28" s="11" t="s">
        <v>43</v>
      </c>
      <c r="F28" s="11" t="s">
        <v>44</v>
      </c>
      <c r="G28" s="11" t="s">
        <v>45</v>
      </c>
      <c r="H28" s="11" t="s">
        <v>46</v>
      </c>
      <c r="I28" s="11" t="s">
        <v>47</v>
      </c>
      <c r="J28" s="12" t="s">
        <v>48</v>
      </c>
    </row>
    <row r="29" spans="1:11" ht="115.5" customHeight="1" x14ac:dyDescent="0.25">
      <c r="A29" s="33" t="s">
        <v>95</v>
      </c>
      <c r="B29" s="34" t="s">
        <v>97</v>
      </c>
      <c r="C29" s="36">
        <v>31</v>
      </c>
      <c r="D29" s="14">
        <f>+C25</f>
        <v>353541882</v>
      </c>
      <c r="E29" s="99">
        <v>8</v>
      </c>
      <c r="F29" s="99">
        <v>152286840</v>
      </c>
      <c r="G29" s="100">
        <v>8</v>
      </c>
      <c r="H29" s="99">
        <v>348902.40000000002</v>
      </c>
      <c r="I29" s="102">
        <f>IF(G29&gt;0,G29/E29,0)</f>
        <v>1</v>
      </c>
      <c r="J29" s="103">
        <f>IF(H29&gt;0,H29/F29,0)</f>
        <v>2.2910870039722408E-3</v>
      </c>
    </row>
    <row r="30" spans="1:11" x14ac:dyDescent="0.25">
      <c r="A30" s="17"/>
      <c r="B30" s="18"/>
      <c r="C30" s="19"/>
      <c r="D30" s="20">
        <f t="shared" ref="D30" si="0">+C26</f>
        <v>0</v>
      </c>
      <c r="E30" s="20"/>
      <c r="F30" s="20">
        <f>Tabla16[[#This Row],[Financiera
(B)]]/4</f>
        <v>0</v>
      </c>
      <c r="G30" s="21"/>
      <c r="H30" s="20">
        <f>Tabla16[[#This Row],[Financiera
(D)]]</f>
        <v>0</v>
      </c>
      <c r="I30" s="15">
        <f t="shared" ref="I30" si="1">IF(G30&gt;0,G30/E30,0)</f>
        <v>0</v>
      </c>
      <c r="J30" s="16">
        <f t="shared" ref="J30" si="2">IF(H30&gt;0,H30/F30,0)</f>
        <v>0</v>
      </c>
    </row>
    <row r="31" spans="1:11" ht="15.75" x14ac:dyDescent="0.25">
      <c r="A31" s="47" t="s">
        <v>28</v>
      </c>
      <c r="B31" s="48"/>
      <c r="C31" s="48"/>
      <c r="D31" s="48"/>
      <c r="E31" s="48"/>
      <c r="F31" s="48"/>
      <c r="G31" s="48"/>
      <c r="H31" s="48"/>
      <c r="I31" s="48"/>
      <c r="J31" s="49"/>
    </row>
    <row r="32" spans="1:11" ht="15.75" x14ac:dyDescent="0.25">
      <c r="A32" s="56" t="s">
        <v>29</v>
      </c>
      <c r="B32" s="57"/>
      <c r="C32" s="57"/>
      <c r="D32" s="57"/>
      <c r="E32" s="57"/>
      <c r="F32" s="57"/>
      <c r="G32" s="57"/>
      <c r="H32" s="57"/>
      <c r="I32" s="57"/>
      <c r="J32" s="58"/>
      <c r="K32" s="1"/>
    </row>
    <row r="33" spans="1:11" x14ac:dyDescent="0.25">
      <c r="A33" s="22" t="s">
        <v>30</v>
      </c>
      <c r="B33" s="44" t="s">
        <v>96</v>
      </c>
      <c r="C33" s="44"/>
      <c r="D33" s="44"/>
      <c r="E33" s="44"/>
      <c r="F33" s="44"/>
      <c r="G33" s="44"/>
      <c r="H33" s="44"/>
      <c r="I33" s="44"/>
      <c r="J33" s="51"/>
    </row>
    <row r="34" spans="1:11" ht="30" x14ac:dyDescent="0.25">
      <c r="A34" s="22" t="s">
        <v>31</v>
      </c>
      <c r="B34" s="44" t="s">
        <v>86</v>
      </c>
      <c r="C34" s="44"/>
      <c r="D34" s="44"/>
      <c r="E34" s="44"/>
      <c r="F34" s="44"/>
      <c r="G34" s="44"/>
      <c r="H34" s="44"/>
      <c r="I34" s="44"/>
      <c r="J34" s="51"/>
    </row>
    <row r="35" spans="1:11" ht="42.75" customHeight="1" x14ac:dyDescent="0.25">
      <c r="A35" s="22" t="s">
        <v>32</v>
      </c>
      <c r="B35" s="44" t="s">
        <v>110</v>
      </c>
      <c r="C35" s="44"/>
      <c r="D35" s="44"/>
      <c r="E35" s="44"/>
      <c r="F35" s="44"/>
      <c r="G35" s="44"/>
      <c r="H35" s="44"/>
      <c r="I35" s="44"/>
      <c r="J35" s="51"/>
    </row>
    <row r="36" spans="1:11" ht="30" x14ac:dyDescent="0.25">
      <c r="A36" s="22" t="s">
        <v>33</v>
      </c>
      <c r="B36" s="96" t="s">
        <v>118</v>
      </c>
      <c r="C36" s="96"/>
      <c r="D36" s="96"/>
      <c r="E36" s="96"/>
      <c r="F36" s="96"/>
      <c r="G36" s="96"/>
      <c r="H36" s="96"/>
      <c r="I36" s="96"/>
      <c r="J36" s="97"/>
    </row>
    <row r="37" spans="1:11" ht="15.75" x14ac:dyDescent="0.25">
      <c r="A37" s="47" t="s">
        <v>34</v>
      </c>
      <c r="B37" s="48"/>
      <c r="C37" s="48"/>
      <c r="D37" s="48"/>
      <c r="E37" s="48"/>
      <c r="F37" s="48"/>
      <c r="G37" s="48"/>
      <c r="H37" s="48"/>
      <c r="I37" s="48"/>
      <c r="J37" s="49"/>
    </row>
    <row r="38" spans="1:11" ht="15.75" x14ac:dyDescent="0.25">
      <c r="A38" s="86" t="s">
        <v>35</v>
      </c>
      <c r="B38" s="87"/>
      <c r="C38" s="87"/>
      <c r="D38" s="87"/>
      <c r="E38" s="87"/>
      <c r="F38" s="87"/>
      <c r="G38" s="87"/>
      <c r="H38" s="87"/>
      <c r="I38" s="87"/>
      <c r="J38" s="88"/>
      <c r="K38" s="1"/>
    </row>
    <row r="39" spans="1:11" ht="27.75" customHeight="1" x14ac:dyDescent="0.25">
      <c r="A39" s="89" t="s">
        <v>41</v>
      </c>
      <c r="B39" s="90"/>
      <c r="C39" s="90"/>
      <c r="D39" s="90"/>
      <c r="E39" s="90"/>
      <c r="F39" s="90"/>
      <c r="G39" s="90"/>
      <c r="H39" s="90"/>
      <c r="I39" s="90"/>
      <c r="J39" s="91"/>
    </row>
    <row r="40" spans="1:11" ht="27.75" customHeight="1" x14ac:dyDescent="0.25">
      <c r="A40" s="28"/>
      <c r="B40" s="28"/>
      <c r="C40" s="28"/>
      <c r="D40" s="28"/>
      <c r="E40" s="28"/>
      <c r="F40" s="28"/>
      <c r="G40" s="28"/>
      <c r="H40" s="28"/>
      <c r="I40" s="28"/>
      <c r="J40" s="28"/>
    </row>
    <row r="41" spans="1:11" ht="30.75" customHeight="1" x14ac:dyDescent="0.25">
      <c r="A41" s="92" t="s">
        <v>42</v>
      </c>
      <c r="B41" s="92"/>
      <c r="C41" s="92"/>
      <c r="D41" s="92"/>
      <c r="E41" s="92"/>
      <c r="F41" s="92"/>
      <c r="G41" s="92"/>
      <c r="H41" s="92"/>
      <c r="I41" s="92"/>
      <c r="J41" s="92"/>
    </row>
    <row r="43" spans="1:11" x14ac:dyDescent="0.25">
      <c r="A43" s="31" t="s">
        <v>60</v>
      </c>
      <c r="B43" s="32">
        <v>353541882</v>
      </c>
    </row>
    <row r="44" spans="1:11" x14ac:dyDescent="0.25">
      <c r="A44" s="31" t="s">
        <v>62</v>
      </c>
      <c r="B44" s="32"/>
      <c r="C44" s="39" t="s">
        <v>106</v>
      </c>
      <c r="D44" s="39"/>
      <c r="E44" s="39"/>
      <c r="G44" s="39" t="s">
        <v>61</v>
      </c>
      <c r="H44" s="39"/>
      <c r="I44" s="39"/>
    </row>
    <row r="45" spans="1:11" x14ac:dyDescent="0.25">
      <c r="A45" s="31" t="s">
        <v>64</v>
      </c>
      <c r="B45" s="105"/>
      <c r="C45" s="40" t="s">
        <v>107</v>
      </c>
      <c r="D45" s="40"/>
      <c r="E45" s="40"/>
      <c r="G45" s="40" t="s">
        <v>63</v>
      </c>
      <c r="H45" s="40"/>
      <c r="I45" s="40"/>
    </row>
  </sheetData>
  <mergeCells count="52">
    <mergeCell ref="A38:J38"/>
    <mergeCell ref="A39:J39"/>
    <mergeCell ref="A41:J41"/>
    <mergeCell ref="G44:I44"/>
    <mergeCell ref="G45:I45"/>
    <mergeCell ref="C44:E44"/>
    <mergeCell ref="C45:E45"/>
    <mergeCell ref="A37:J37"/>
    <mergeCell ref="A26:J26"/>
    <mergeCell ref="C27:D27"/>
    <mergeCell ref="E27:F27"/>
    <mergeCell ref="G27:H27"/>
    <mergeCell ref="I27:J27"/>
    <mergeCell ref="A31:J31"/>
    <mergeCell ref="A32:J32"/>
    <mergeCell ref="B33:J33"/>
    <mergeCell ref="B34:J34"/>
    <mergeCell ref="B35:J35"/>
    <mergeCell ref="B36:J36"/>
    <mergeCell ref="A25:B25"/>
    <mergeCell ref="C25:E25"/>
    <mergeCell ref="F25:H25"/>
    <mergeCell ref="I25:J25"/>
    <mergeCell ref="A17:J17"/>
    <mergeCell ref="B18:J18"/>
    <mergeCell ref="B19:J19"/>
    <mergeCell ref="B20:J20"/>
    <mergeCell ref="B21:J21"/>
    <mergeCell ref="A22:J22"/>
    <mergeCell ref="A23:J23"/>
    <mergeCell ref="A24:B24"/>
    <mergeCell ref="C24:E24"/>
    <mergeCell ref="F24:H24"/>
    <mergeCell ref="I24:J24"/>
    <mergeCell ref="C16:J16"/>
    <mergeCell ref="A5:J5"/>
    <mergeCell ref="A6:J6"/>
    <mergeCell ref="A7:J7"/>
    <mergeCell ref="B8:J8"/>
    <mergeCell ref="B9:J9"/>
    <mergeCell ref="B10:J10"/>
    <mergeCell ref="B11:J11"/>
    <mergeCell ref="B12:J12"/>
    <mergeCell ref="A13:J13"/>
    <mergeCell ref="C14:J14"/>
    <mergeCell ref="C15:J15"/>
    <mergeCell ref="A4:J4"/>
    <mergeCell ref="B1:J1"/>
    <mergeCell ref="B2:C2"/>
    <mergeCell ref="D2:H2"/>
    <mergeCell ref="B3:C3"/>
    <mergeCell ref="D3:H3"/>
  </mergeCells>
  <dataValidations count="15">
    <dataValidation allowBlank="1" sqref="A8" xr:uid="{00000000-0002-0000-0300-000000000000}"/>
    <dataValidation allowBlank="1" showInputMessage="1" prompt="Nombre del capítulo" sqref="B8:J10" xr:uid="{00000000-0002-0000-0300-000001000000}"/>
    <dataValidation allowBlank="1" showInputMessage="1" showErrorMessage="1" prompt="¿A quién va dirigido el programa?, ¿qué característica tiene esta población que requiere ser beneficiada?" sqref="B20:J20" xr:uid="{00000000-0002-0000-0300-000002000000}"/>
    <dataValidation allowBlank="1" showInputMessage="1" showErrorMessage="1" prompt="Nombre del producto" sqref="B33:J33" xr:uid="{00000000-0002-0000-0300-000003000000}"/>
    <dataValidation allowBlank="1" showInputMessage="1" showErrorMessage="1" prompt="1. Describir lo plasmado en el presupuesto_x000a_2. Describir lo alcanzado en términos financieros y de producción " sqref="B35:J35" xr:uid="{00000000-0002-0000-0300-000004000000}"/>
    <dataValidation allowBlank="1" showInputMessage="1" showErrorMessage="1" prompt="De existir desvío, explicar razones." sqref="B36:J36" xr:uid="{00000000-0002-0000-0300-000005000000}"/>
    <dataValidation allowBlank="1" showInputMessage="1" showErrorMessage="1" prompt="Oportunidades de mejora identificadas" sqref="A39:J40" xr:uid="{00000000-0002-0000-0300-000006000000}"/>
    <dataValidation allowBlank="1" showInputMessage="1" showErrorMessage="1" prompt="Presupuesto del programa" sqref="A25:C25 F25" xr:uid="{00000000-0002-0000-0300-000007000000}"/>
    <dataValidation allowBlank="1" showInputMessage="1" showErrorMessage="1" prompt="¿En qué consiste el programa?" sqref="B34:J34 B19:J19" xr:uid="{00000000-0002-0000-0300-000008000000}"/>
    <dataValidation allowBlank="1" showInputMessage="1" showErrorMessage="1" prompt="Nombre de cada producto" sqref="A28:A30" xr:uid="{00000000-0002-0000-0300-000009000000}"/>
    <dataValidation allowBlank="1" showInputMessage="1" showErrorMessage="1" prompt="Nombre del indicador" sqref="B28:B30" xr:uid="{00000000-0002-0000-0300-00000A000000}"/>
    <dataValidation allowBlank="1" showInputMessage="1" showErrorMessage="1" prompt="Meta anual del indicador" sqref="C28:C30 E28" xr:uid="{00000000-0002-0000-0300-00000B000000}"/>
    <dataValidation allowBlank="1" showInputMessage="1" showErrorMessage="1" prompt="Monto presupuestado para el producto" sqref="D28:D30 E29:F30 F28" xr:uid="{00000000-0002-0000-0300-00000C000000}"/>
    <dataValidation allowBlank="1" showInputMessage="1" showErrorMessage="1" prompt="Meta alcanzada en el trimestre" sqref="G28:G30" xr:uid="{00000000-0002-0000-0300-00000D000000}"/>
    <dataValidation allowBlank="1" showInputMessage="1" showErrorMessage="1" prompt="Monto ejecutado en el trimestre" sqref="H28:H30" xr:uid="{00000000-0002-0000-0300-00000E000000}"/>
  </dataValidations>
  <pageMargins left="0.70866141732283472" right="0.70866141732283472" top="0.74803149606299213" bottom="0.74803149606299213" header="0.31496062992125984" footer="0.31496062992125984"/>
  <pageSetup scale="65" orientation="portrait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K45"/>
  <sheetViews>
    <sheetView topLeftCell="A32" workbookViewId="0">
      <selection activeCell="J47" sqref="J47"/>
    </sheetView>
  </sheetViews>
  <sheetFormatPr baseColWidth="10" defaultRowHeight="15" x14ac:dyDescent="0.25"/>
  <cols>
    <col min="1" max="1" width="23" style="6" customWidth="1"/>
    <col min="2" max="2" width="13.7109375" style="6" bestFit="1" customWidth="1"/>
    <col min="3" max="10" width="12.7109375" style="6" customWidth="1"/>
    <col min="11" max="11" width="11.42578125" style="6"/>
  </cols>
  <sheetData>
    <row r="1" spans="1:11" ht="21.75" thickBot="1" x14ac:dyDescent="0.3">
      <c r="A1" s="23"/>
      <c r="B1" s="62" t="s">
        <v>52</v>
      </c>
      <c r="C1" s="63"/>
      <c r="D1" s="63"/>
      <c r="E1" s="63"/>
      <c r="F1" s="63"/>
      <c r="G1" s="63"/>
      <c r="H1" s="63"/>
      <c r="I1" s="63"/>
      <c r="J1" s="64"/>
      <c r="K1" s="1"/>
    </row>
    <row r="2" spans="1:11" ht="21.75" thickBot="1" x14ac:dyDescent="0.3">
      <c r="A2" s="24"/>
      <c r="B2" s="65" t="s">
        <v>0</v>
      </c>
      <c r="C2" s="66"/>
      <c r="D2" s="65" t="s">
        <v>1</v>
      </c>
      <c r="E2" s="66"/>
      <c r="F2" s="66"/>
      <c r="G2" s="66"/>
      <c r="H2" s="67"/>
      <c r="I2" s="2" t="s">
        <v>2</v>
      </c>
      <c r="J2" s="3" t="s">
        <v>3</v>
      </c>
      <c r="K2" s="1"/>
    </row>
    <row r="3" spans="1:11" ht="21.75" thickBot="1" x14ac:dyDescent="0.3">
      <c r="A3" s="25"/>
      <c r="B3" s="68" t="s">
        <v>4</v>
      </c>
      <c r="C3" s="69"/>
      <c r="D3" s="68"/>
      <c r="E3" s="69"/>
      <c r="F3" s="69"/>
      <c r="G3" s="69"/>
      <c r="H3" s="70"/>
      <c r="I3" s="29"/>
      <c r="J3" s="30"/>
      <c r="K3" s="1"/>
    </row>
    <row r="4" spans="1:11" x14ac:dyDescent="0.25">
      <c r="A4" s="71"/>
      <c r="B4" s="72"/>
      <c r="C4" s="72"/>
      <c r="D4" s="73"/>
      <c r="E4" s="73"/>
      <c r="F4" s="73"/>
      <c r="G4" s="73"/>
      <c r="H4" s="73"/>
      <c r="I4" s="72"/>
      <c r="J4" s="74"/>
      <c r="K4" s="1"/>
    </row>
    <row r="5" spans="1:11" ht="3" customHeight="1" x14ac:dyDescent="0.25">
      <c r="A5" s="59"/>
      <c r="B5" s="60"/>
      <c r="C5" s="60"/>
      <c r="D5" s="60"/>
      <c r="E5" s="60"/>
      <c r="F5" s="60"/>
      <c r="G5" s="60"/>
      <c r="H5" s="60"/>
      <c r="I5" s="60"/>
      <c r="J5" s="61"/>
      <c r="K5" s="1"/>
    </row>
    <row r="6" spans="1:11" ht="15.75" x14ac:dyDescent="0.25">
      <c r="A6" s="47" t="s">
        <v>5</v>
      </c>
      <c r="B6" s="48"/>
      <c r="C6" s="48"/>
      <c r="D6" s="48"/>
      <c r="E6" s="48"/>
      <c r="F6" s="48"/>
      <c r="G6" s="48"/>
      <c r="H6" s="48"/>
      <c r="I6" s="48"/>
      <c r="J6" s="49"/>
      <c r="K6" s="1"/>
    </row>
    <row r="7" spans="1:11" ht="15.75" x14ac:dyDescent="0.25">
      <c r="A7" s="56" t="s">
        <v>6</v>
      </c>
      <c r="B7" s="57"/>
      <c r="C7" s="57"/>
      <c r="D7" s="57"/>
      <c r="E7" s="57"/>
      <c r="F7" s="57"/>
      <c r="G7" s="57"/>
      <c r="H7" s="57"/>
      <c r="I7" s="57"/>
      <c r="J7" s="58"/>
      <c r="K7" s="1"/>
    </row>
    <row r="8" spans="1:11" x14ac:dyDescent="0.25">
      <c r="A8" s="4" t="s">
        <v>7</v>
      </c>
      <c r="B8" s="41" t="s">
        <v>53</v>
      </c>
      <c r="C8" s="42"/>
      <c r="D8" s="42"/>
      <c r="E8" s="42"/>
      <c r="F8" s="42"/>
      <c r="G8" s="42"/>
      <c r="H8" s="42"/>
      <c r="I8" s="42"/>
      <c r="J8" s="43"/>
      <c r="K8" s="1"/>
    </row>
    <row r="9" spans="1:11" ht="15" customHeight="1" x14ac:dyDescent="0.25">
      <c r="A9" s="26" t="s">
        <v>36</v>
      </c>
      <c r="B9" s="41" t="s">
        <v>54</v>
      </c>
      <c r="C9" s="42"/>
      <c r="D9" s="42"/>
      <c r="E9" s="42"/>
      <c r="F9" s="42"/>
      <c r="G9" s="42"/>
      <c r="H9" s="42"/>
      <c r="I9" s="42"/>
      <c r="J9" s="43"/>
      <c r="K9" s="1"/>
    </row>
    <row r="10" spans="1:11" x14ac:dyDescent="0.25">
      <c r="A10" s="26" t="s">
        <v>37</v>
      </c>
      <c r="B10" s="41" t="s">
        <v>55</v>
      </c>
      <c r="C10" s="42"/>
      <c r="D10" s="42"/>
      <c r="E10" s="42"/>
      <c r="F10" s="42"/>
      <c r="G10" s="42"/>
      <c r="H10" s="42"/>
      <c r="I10" s="42"/>
      <c r="J10" s="43"/>
      <c r="K10" s="1"/>
    </row>
    <row r="11" spans="1:11" ht="44.25" customHeight="1" x14ac:dyDescent="0.25">
      <c r="A11" s="4" t="s">
        <v>8</v>
      </c>
      <c r="B11" s="44" t="s">
        <v>57</v>
      </c>
      <c r="C11" s="45"/>
      <c r="D11" s="45"/>
      <c r="E11" s="45"/>
      <c r="F11" s="45"/>
      <c r="G11" s="45"/>
      <c r="H11" s="45"/>
      <c r="I11" s="45"/>
      <c r="J11" s="46"/>
    </row>
    <row r="12" spans="1:11" ht="49.5" customHeight="1" x14ac:dyDescent="0.25">
      <c r="A12" s="4" t="s">
        <v>9</v>
      </c>
      <c r="B12" s="44" t="s">
        <v>56</v>
      </c>
      <c r="C12" s="45"/>
      <c r="D12" s="45"/>
      <c r="E12" s="45"/>
      <c r="F12" s="45"/>
      <c r="G12" s="45"/>
      <c r="H12" s="45"/>
      <c r="I12" s="45"/>
      <c r="J12" s="46"/>
    </row>
    <row r="13" spans="1:11" ht="15.75" x14ac:dyDescent="0.25">
      <c r="A13" s="47" t="s">
        <v>10</v>
      </c>
      <c r="B13" s="48"/>
      <c r="C13" s="48"/>
      <c r="D13" s="48"/>
      <c r="E13" s="48"/>
      <c r="F13" s="48"/>
      <c r="G13" s="48"/>
      <c r="H13" s="48"/>
      <c r="I13" s="48"/>
      <c r="J13" s="49"/>
    </row>
    <row r="14" spans="1:11" ht="27.75" customHeight="1" x14ac:dyDescent="0.25">
      <c r="A14" s="4" t="s">
        <v>11</v>
      </c>
      <c r="B14" s="27">
        <v>3</v>
      </c>
      <c r="C14" s="50" t="str">
        <f>IFERROR(VLOOKUP(B14,'[1]Validacion datos'!A2:B5,2,FALSE),"")</f>
        <v>DESARROLLO PRODUCTIVO</v>
      </c>
      <c r="D14" s="50"/>
      <c r="E14" s="50"/>
      <c r="F14" s="50"/>
      <c r="G14" s="50"/>
      <c r="H14" s="50"/>
      <c r="I14" s="50"/>
      <c r="J14" s="50"/>
    </row>
    <row r="15" spans="1:11" ht="26.25" customHeight="1" x14ac:dyDescent="0.25">
      <c r="A15" s="4" t="s">
        <v>12</v>
      </c>
      <c r="B15" s="7">
        <v>3.3</v>
      </c>
      <c r="C15" s="50" t="str">
        <f>IFERROR(VLOOKUP(B15,'[1]Validacion datos'!A8:B26,2,FALSE),"")</f>
        <v>Competitividad e innovavión en un ambiente favorable a la cooperación y la responsabilidad social</v>
      </c>
      <c r="D15" s="50"/>
      <c r="E15" s="50"/>
      <c r="F15" s="50"/>
      <c r="G15" s="50"/>
      <c r="H15" s="50"/>
      <c r="I15" s="50"/>
      <c r="J15" s="50"/>
    </row>
    <row r="16" spans="1:11" ht="30.75" customHeight="1" x14ac:dyDescent="0.25">
      <c r="A16" s="4" t="s">
        <v>13</v>
      </c>
      <c r="B16" s="8" t="s">
        <v>98</v>
      </c>
      <c r="C16" s="93" t="str">
        <f>IFERROR(VLOOKUP(B16,'[1]Validacion datos'!D8:E64,2,FALSE),"")</f>
        <v>Fortalecer el sistema nacional de ciencia, tecnoloíia e innovación para dea respuestas a las demandas económicas, sociales y culturales de la nación y propiciar la inserción en la sociedad y economía del conocimiento</v>
      </c>
      <c r="D16" s="93"/>
      <c r="E16" s="93"/>
      <c r="F16" s="93"/>
      <c r="G16" s="93"/>
      <c r="H16" s="93"/>
      <c r="I16" s="93"/>
      <c r="J16" s="93"/>
    </row>
    <row r="17" spans="1:11" ht="15.75" x14ac:dyDescent="0.25">
      <c r="A17" s="47" t="s">
        <v>14</v>
      </c>
      <c r="B17" s="48"/>
      <c r="C17" s="48"/>
      <c r="D17" s="48"/>
      <c r="E17" s="48"/>
      <c r="F17" s="48"/>
      <c r="G17" s="48"/>
      <c r="H17" s="48"/>
      <c r="I17" s="48"/>
      <c r="J17" s="49"/>
    </row>
    <row r="18" spans="1:11" ht="29.25" customHeight="1" x14ac:dyDescent="0.25">
      <c r="A18" s="4" t="s">
        <v>15</v>
      </c>
      <c r="B18" s="44" t="s">
        <v>87</v>
      </c>
      <c r="C18" s="44"/>
      <c r="D18" s="44"/>
      <c r="E18" s="44"/>
      <c r="F18" s="44"/>
      <c r="G18" s="44"/>
      <c r="H18" s="44"/>
      <c r="I18" s="44"/>
      <c r="J18" s="51"/>
    </row>
    <row r="19" spans="1:11" ht="55.5" customHeight="1" x14ac:dyDescent="0.25">
      <c r="A19" s="9" t="s">
        <v>16</v>
      </c>
      <c r="B19" s="44" t="s">
        <v>99</v>
      </c>
      <c r="C19" s="44"/>
      <c r="D19" s="44"/>
      <c r="E19" s="44"/>
      <c r="F19" s="44"/>
      <c r="G19" s="44"/>
      <c r="H19" s="44"/>
      <c r="I19" s="44"/>
      <c r="J19" s="51"/>
    </row>
    <row r="20" spans="1:11" ht="34.5" customHeight="1" x14ac:dyDescent="0.25">
      <c r="A20" s="9" t="s">
        <v>17</v>
      </c>
      <c r="B20" s="44" t="s">
        <v>58</v>
      </c>
      <c r="C20" s="44"/>
      <c r="D20" s="44"/>
      <c r="E20" s="44"/>
      <c r="F20" s="44"/>
      <c r="G20" s="44"/>
      <c r="H20" s="44"/>
      <c r="I20" s="44"/>
      <c r="J20" s="51"/>
    </row>
    <row r="21" spans="1:11" ht="60" customHeight="1" x14ac:dyDescent="0.25">
      <c r="A21" s="9" t="s">
        <v>38</v>
      </c>
      <c r="B21" s="44" t="s">
        <v>88</v>
      </c>
      <c r="C21" s="44"/>
      <c r="D21" s="44"/>
      <c r="E21" s="44"/>
      <c r="F21" s="44"/>
      <c r="G21" s="44"/>
      <c r="H21" s="44"/>
      <c r="I21" s="44"/>
      <c r="J21" s="51"/>
      <c r="K21" s="1"/>
    </row>
    <row r="22" spans="1:11" ht="15.75" x14ac:dyDescent="0.25">
      <c r="A22" s="47" t="s">
        <v>18</v>
      </c>
      <c r="B22" s="48"/>
      <c r="C22" s="48"/>
      <c r="D22" s="48"/>
      <c r="E22" s="48"/>
      <c r="F22" s="48"/>
      <c r="G22" s="48"/>
      <c r="H22" s="48"/>
      <c r="I22" s="48"/>
      <c r="J22" s="49"/>
    </row>
    <row r="23" spans="1:11" ht="15.75" x14ac:dyDescent="0.25">
      <c r="A23" s="56" t="s">
        <v>19</v>
      </c>
      <c r="B23" s="57"/>
      <c r="C23" s="57"/>
      <c r="D23" s="57"/>
      <c r="E23" s="57"/>
      <c r="F23" s="57"/>
      <c r="G23" s="57"/>
      <c r="H23" s="57"/>
      <c r="I23" s="57"/>
      <c r="J23" s="58"/>
      <c r="K23" s="1"/>
    </row>
    <row r="24" spans="1:11" ht="15" customHeight="1" x14ac:dyDescent="0.25">
      <c r="A24" s="81" t="s">
        <v>20</v>
      </c>
      <c r="B24" s="82"/>
      <c r="C24" s="83" t="s">
        <v>21</v>
      </c>
      <c r="D24" s="85"/>
      <c r="E24" s="85"/>
      <c r="F24" s="85" t="s">
        <v>22</v>
      </c>
      <c r="G24" s="85"/>
      <c r="H24" s="82"/>
      <c r="I24" s="83" t="s">
        <v>23</v>
      </c>
      <c r="J24" s="84"/>
    </row>
    <row r="25" spans="1:11" x14ac:dyDescent="0.25">
      <c r="A25" s="52">
        <v>310101</v>
      </c>
      <c r="B25" s="53"/>
      <c r="C25" s="78">
        <v>310101</v>
      </c>
      <c r="D25" s="79"/>
      <c r="E25" s="80"/>
      <c r="F25" s="78"/>
      <c r="G25" s="79"/>
      <c r="H25" s="80"/>
      <c r="I25" s="54">
        <f>IF(G25&gt;0,G25/C25,0)</f>
        <v>0</v>
      </c>
      <c r="J25" s="55"/>
    </row>
    <row r="26" spans="1:11" ht="15.75" x14ac:dyDescent="0.25">
      <c r="A26" s="56" t="s">
        <v>24</v>
      </c>
      <c r="B26" s="57"/>
      <c r="C26" s="57"/>
      <c r="D26" s="57"/>
      <c r="E26" s="57"/>
      <c r="F26" s="57"/>
      <c r="G26" s="57"/>
      <c r="H26" s="57"/>
      <c r="I26" s="57"/>
      <c r="J26" s="58"/>
      <c r="K26" s="1"/>
    </row>
    <row r="27" spans="1:11" x14ac:dyDescent="0.25">
      <c r="A27" s="5"/>
      <c r="B27"/>
      <c r="C27" s="75" t="s">
        <v>51</v>
      </c>
      <c r="D27" s="76"/>
      <c r="E27" s="75" t="s">
        <v>49</v>
      </c>
      <c r="F27" s="76"/>
      <c r="G27" s="75" t="s">
        <v>50</v>
      </c>
      <c r="H27" s="75"/>
      <c r="I27" s="75" t="s">
        <v>25</v>
      </c>
      <c r="J27" s="77"/>
    </row>
    <row r="28" spans="1:11" ht="38.25" x14ac:dyDescent="0.25">
      <c r="A28" s="10" t="s">
        <v>26</v>
      </c>
      <c r="B28" s="11" t="s">
        <v>27</v>
      </c>
      <c r="C28" s="11" t="s">
        <v>39</v>
      </c>
      <c r="D28" s="11" t="s">
        <v>40</v>
      </c>
      <c r="E28" s="11" t="s">
        <v>43</v>
      </c>
      <c r="F28" s="11" t="s">
        <v>44</v>
      </c>
      <c r="G28" s="11" t="s">
        <v>45</v>
      </c>
      <c r="H28" s="11" t="s">
        <v>46</v>
      </c>
      <c r="I28" s="11" t="s">
        <v>47</v>
      </c>
      <c r="J28" s="12" t="s">
        <v>48</v>
      </c>
    </row>
    <row r="29" spans="1:11" ht="134.25" customHeight="1" x14ac:dyDescent="0.25">
      <c r="A29" s="37" t="s">
        <v>100</v>
      </c>
      <c r="B29" s="34" t="s">
        <v>101</v>
      </c>
      <c r="C29" s="13">
        <v>15</v>
      </c>
      <c r="D29" s="35">
        <v>310101</v>
      </c>
      <c r="E29" s="99">
        <v>5</v>
      </c>
      <c r="F29" s="99">
        <v>103367</v>
      </c>
      <c r="G29" s="100">
        <v>5</v>
      </c>
      <c r="H29" s="99">
        <v>0</v>
      </c>
      <c r="I29" s="102">
        <f t="shared" ref="I29:I30" si="0">IF(G29&gt;0,G29/E29,0)</f>
        <v>1</v>
      </c>
      <c r="J29" s="103">
        <f t="shared" ref="J29:J30" si="1">IF(H29&gt;0,H29/F29,0)</f>
        <v>0</v>
      </c>
    </row>
    <row r="30" spans="1:11" x14ac:dyDescent="0.25">
      <c r="A30" s="17"/>
      <c r="B30" s="18"/>
      <c r="C30" s="19"/>
      <c r="D30" s="20">
        <f t="shared" ref="D30" si="2">+C26</f>
        <v>0</v>
      </c>
      <c r="E30" s="20"/>
      <c r="F30" s="20">
        <f>Tabla17[[#This Row],[Financiera
(B)]]/4</f>
        <v>0</v>
      </c>
      <c r="G30" s="21"/>
      <c r="H30" s="20">
        <f>Tabla17[[#This Row],[Financiera
(D)]]</f>
        <v>0</v>
      </c>
      <c r="I30" s="15">
        <f t="shared" si="0"/>
        <v>0</v>
      </c>
      <c r="J30" s="16">
        <f t="shared" si="1"/>
        <v>0</v>
      </c>
    </row>
    <row r="31" spans="1:11" ht="15.75" x14ac:dyDescent="0.25">
      <c r="A31" s="47" t="s">
        <v>28</v>
      </c>
      <c r="B31" s="48"/>
      <c r="C31" s="48"/>
      <c r="D31" s="48"/>
      <c r="E31" s="48"/>
      <c r="F31" s="48"/>
      <c r="G31" s="48"/>
      <c r="H31" s="48"/>
      <c r="I31" s="48"/>
      <c r="J31" s="49"/>
    </row>
    <row r="32" spans="1:11" ht="15.75" x14ac:dyDescent="0.25">
      <c r="A32" s="56" t="s">
        <v>29</v>
      </c>
      <c r="B32" s="57"/>
      <c r="C32" s="57"/>
      <c r="D32" s="57"/>
      <c r="E32" s="57"/>
      <c r="F32" s="57"/>
      <c r="G32" s="57"/>
      <c r="H32" s="57"/>
      <c r="I32" s="57"/>
      <c r="J32" s="58"/>
      <c r="K32" s="1"/>
    </row>
    <row r="33" spans="1:11" x14ac:dyDescent="0.25">
      <c r="A33" s="22" t="s">
        <v>30</v>
      </c>
      <c r="B33" s="44" t="s">
        <v>100</v>
      </c>
      <c r="C33" s="44"/>
      <c r="D33" s="44"/>
      <c r="E33" s="44"/>
      <c r="F33" s="44"/>
      <c r="G33" s="44"/>
      <c r="H33" s="44"/>
      <c r="I33" s="44"/>
      <c r="J33" s="51"/>
    </row>
    <row r="34" spans="1:11" ht="48" customHeight="1" x14ac:dyDescent="0.25">
      <c r="A34" s="22" t="s">
        <v>31</v>
      </c>
      <c r="B34" s="44" t="s">
        <v>99</v>
      </c>
      <c r="C34" s="44"/>
      <c r="D34" s="44"/>
      <c r="E34" s="44"/>
      <c r="F34" s="44"/>
      <c r="G34" s="44"/>
      <c r="H34" s="44"/>
      <c r="I34" s="44"/>
      <c r="J34" s="51"/>
    </row>
    <row r="35" spans="1:11" ht="42.75" customHeight="1" x14ac:dyDescent="0.25">
      <c r="A35" s="22" t="s">
        <v>32</v>
      </c>
      <c r="B35" s="44" t="s">
        <v>113</v>
      </c>
      <c r="C35" s="44"/>
      <c r="D35" s="44"/>
      <c r="E35" s="44"/>
      <c r="F35" s="44"/>
      <c r="G35" s="44"/>
      <c r="H35" s="44"/>
      <c r="I35" s="44"/>
      <c r="J35" s="51"/>
    </row>
    <row r="36" spans="1:11" ht="30" x14ac:dyDescent="0.25">
      <c r="A36" s="22" t="s">
        <v>33</v>
      </c>
      <c r="B36" s="44" t="s">
        <v>115</v>
      </c>
      <c r="C36" s="44"/>
      <c r="D36" s="44"/>
      <c r="E36" s="44"/>
      <c r="F36" s="44"/>
      <c r="G36" s="44"/>
      <c r="H36" s="44"/>
      <c r="I36" s="44"/>
      <c r="J36" s="51"/>
    </row>
    <row r="37" spans="1:11" ht="15.75" x14ac:dyDescent="0.25">
      <c r="A37" s="47" t="s">
        <v>34</v>
      </c>
      <c r="B37" s="48"/>
      <c r="C37" s="48"/>
      <c r="D37" s="48"/>
      <c r="E37" s="48"/>
      <c r="F37" s="48"/>
      <c r="G37" s="48"/>
      <c r="H37" s="48"/>
      <c r="I37" s="48"/>
      <c r="J37" s="49"/>
    </row>
    <row r="38" spans="1:11" ht="15.75" x14ac:dyDescent="0.25">
      <c r="A38" s="86" t="s">
        <v>35</v>
      </c>
      <c r="B38" s="87"/>
      <c r="C38" s="87"/>
      <c r="D38" s="87"/>
      <c r="E38" s="87"/>
      <c r="F38" s="87"/>
      <c r="G38" s="87"/>
      <c r="H38" s="87"/>
      <c r="I38" s="87"/>
      <c r="J38" s="88"/>
      <c r="K38" s="1"/>
    </row>
    <row r="39" spans="1:11" ht="27.75" customHeight="1" x14ac:dyDescent="0.25">
      <c r="A39" s="89" t="s">
        <v>41</v>
      </c>
      <c r="B39" s="90"/>
      <c r="C39" s="90"/>
      <c r="D39" s="90"/>
      <c r="E39" s="90"/>
      <c r="F39" s="90"/>
      <c r="G39" s="90"/>
      <c r="H39" s="90"/>
      <c r="I39" s="90"/>
      <c r="J39" s="91"/>
    </row>
    <row r="40" spans="1:11" ht="27.75" customHeight="1" x14ac:dyDescent="0.25">
      <c r="A40" s="28"/>
      <c r="B40" s="28"/>
      <c r="C40" s="28"/>
      <c r="D40" s="28"/>
      <c r="E40" s="28"/>
      <c r="F40" s="28"/>
      <c r="G40" s="28"/>
      <c r="H40" s="28"/>
      <c r="I40" s="28"/>
      <c r="J40" s="28"/>
    </row>
    <row r="41" spans="1:11" ht="30.75" customHeight="1" x14ac:dyDescent="0.25">
      <c r="A41" s="92" t="s">
        <v>42</v>
      </c>
      <c r="B41" s="92"/>
      <c r="C41" s="92"/>
      <c r="D41" s="92"/>
      <c r="E41" s="92"/>
      <c r="F41" s="92"/>
      <c r="G41" s="92"/>
      <c r="H41" s="92"/>
      <c r="I41" s="92"/>
      <c r="J41" s="92"/>
    </row>
    <row r="43" spans="1:11" x14ac:dyDescent="0.25">
      <c r="A43" s="31" t="s">
        <v>60</v>
      </c>
      <c r="B43" s="32">
        <v>310101</v>
      </c>
    </row>
    <row r="44" spans="1:11" x14ac:dyDescent="0.25">
      <c r="A44" s="31" t="s">
        <v>62</v>
      </c>
      <c r="B44" s="32"/>
      <c r="C44" s="39" t="s">
        <v>106</v>
      </c>
      <c r="D44" s="39"/>
      <c r="E44" s="39"/>
      <c r="G44" s="39" t="s">
        <v>61</v>
      </c>
      <c r="H44" s="39"/>
      <c r="I44" s="39"/>
    </row>
    <row r="45" spans="1:11" x14ac:dyDescent="0.25">
      <c r="A45" s="31" t="s">
        <v>64</v>
      </c>
      <c r="B45" s="105"/>
      <c r="C45" s="40" t="s">
        <v>107</v>
      </c>
      <c r="D45" s="40"/>
      <c r="E45" s="40"/>
      <c r="G45" s="40" t="s">
        <v>63</v>
      </c>
      <c r="H45" s="40"/>
      <c r="I45" s="40"/>
    </row>
  </sheetData>
  <mergeCells count="52">
    <mergeCell ref="A38:J38"/>
    <mergeCell ref="A39:J39"/>
    <mergeCell ref="A41:J41"/>
    <mergeCell ref="G44:I44"/>
    <mergeCell ref="G45:I45"/>
    <mergeCell ref="C44:E44"/>
    <mergeCell ref="C45:E45"/>
    <mergeCell ref="A37:J37"/>
    <mergeCell ref="A26:J26"/>
    <mergeCell ref="C27:D27"/>
    <mergeCell ref="E27:F27"/>
    <mergeCell ref="G27:H27"/>
    <mergeCell ref="I27:J27"/>
    <mergeCell ref="A31:J31"/>
    <mergeCell ref="A32:J32"/>
    <mergeCell ref="B33:J33"/>
    <mergeCell ref="B34:J34"/>
    <mergeCell ref="B35:J35"/>
    <mergeCell ref="B36:J36"/>
    <mergeCell ref="A25:B25"/>
    <mergeCell ref="C25:E25"/>
    <mergeCell ref="F25:H25"/>
    <mergeCell ref="I25:J25"/>
    <mergeCell ref="A17:J17"/>
    <mergeCell ref="B18:J18"/>
    <mergeCell ref="B19:J19"/>
    <mergeCell ref="B20:J20"/>
    <mergeCell ref="B21:J21"/>
    <mergeCell ref="A22:J22"/>
    <mergeCell ref="A23:J23"/>
    <mergeCell ref="A24:B24"/>
    <mergeCell ref="C24:E24"/>
    <mergeCell ref="F24:H24"/>
    <mergeCell ref="I24:J24"/>
    <mergeCell ref="C16:J16"/>
    <mergeCell ref="A5:J5"/>
    <mergeCell ref="A6:J6"/>
    <mergeCell ref="A7:J7"/>
    <mergeCell ref="B8:J8"/>
    <mergeCell ref="B9:J9"/>
    <mergeCell ref="B10:J10"/>
    <mergeCell ref="B11:J11"/>
    <mergeCell ref="B12:J12"/>
    <mergeCell ref="A13:J13"/>
    <mergeCell ref="C14:J14"/>
    <mergeCell ref="C15:J15"/>
    <mergeCell ref="A4:J4"/>
    <mergeCell ref="B1:J1"/>
    <mergeCell ref="B2:C2"/>
    <mergeCell ref="D2:H2"/>
    <mergeCell ref="B3:C3"/>
    <mergeCell ref="D3:H3"/>
  </mergeCells>
  <dataValidations count="15">
    <dataValidation allowBlank="1" sqref="A8" xr:uid="{00000000-0002-0000-0500-000000000000}"/>
    <dataValidation allowBlank="1" showInputMessage="1" prompt="Nombre del capítulo" sqref="B8:J10" xr:uid="{00000000-0002-0000-0500-000001000000}"/>
    <dataValidation allowBlank="1" showInputMessage="1" showErrorMessage="1" prompt="¿A quién va dirigido el programa?, ¿qué característica tiene esta población que requiere ser beneficiada?" sqref="B20:J20" xr:uid="{00000000-0002-0000-0500-000002000000}"/>
    <dataValidation allowBlank="1" showInputMessage="1" showErrorMessage="1" prompt="Nombre del producto" sqref="B33:J33" xr:uid="{00000000-0002-0000-0500-000003000000}"/>
    <dataValidation allowBlank="1" showInputMessage="1" showErrorMessage="1" prompt="1. Describir lo plasmado en el presupuesto_x000a_2. Describir lo alcanzado en términos financieros y de producción " sqref="B35:J35" xr:uid="{00000000-0002-0000-0500-000004000000}"/>
    <dataValidation allowBlank="1" showInputMessage="1" showErrorMessage="1" prompt="De existir desvío, explicar razones." sqref="B36:J36" xr:uid="{00000000-0002-0000-0500-000005000000}"/>
    <dataValidation allowBlank="1" showInputMessage="1" showErrorMessage="1" prompt="Oportunidades de mejora identificadas" sqref="A39:J40" xr:uid="{00000000-0002-0000-0500-000006000000}"/>
    <dataValidation allowBlank="1" showInputMessage="1" showErrorMessage="1" prompt="Presupuesto del programa" sqref="A25:C25 F25" xr:uid="{00000000-0002-0000-0500-000007000000}"/>
    <dataValidation allowBlank="1" showInputMessage="1" showErrorMessage="1" prompt="¿En qué consiste el programa?" sqref="B34:J34 B19:J19" xr:uid="{00000000-0002-0000-0500-000008000000}"/>
    <dataValidation allowBlank="1" showInputMessage="1" showErrorMessage="1" prompt="Nombre de cada producto" sqref="A28:A30" xr:uid="{00000000-0002-0000-0500-000009000000}"/>
    <dataValidation allowBlank="1" showInputMessage="1" showErrorMessage="1" prompt="Nombre del indicador" sqref="B28:B30" xr:uid="{00000000-0002-0000-0500-00000A000000}"/>
    <dataValidation allowBlank="1" showInputMessage="1" showErrorMessage="1" prompt="Meta anual del indicador" sqref="C28:C30 E28" xr:uid="{00000000-0002-0000-0500-00000B000000}"/>
    <dataValidation allowBlank="1" showInputMessage="1" showErrorMessage="1" prompt="Monto presupuestado para el producto" sqref="D28:D30 E29:F30 F28" xr:uid="{00000000-0002-0000-0500-00000C000000}"/>
    <dataValidation allowBlank="1" showInputMessage="1" showErrorMessage="1" prompt="Meta alcanzada en el trimestre" sqref="G28:G30" xr:uid="{00000000-0002-0000-0500-00000D000000}"/>
    <dataValidation allowBlank="1" showInputMessage="1" showErrorMessage="1" prompt="Monto ejecutado en el trimestre" sqref="H28:H30" xr:uid="{00000000-0002-0000-0500-00000E000000}"/>
  </dataValidations>
  <pageMargins left="0.70866141732283472" right="0.70866141732283472" top="0.74803149606299213" bottom="0.74803149606299213" header="0.31496062992125984" footer="0.31496062992125984"/>
  <pageSetup scale="65" orientation="portrait" r:id="rId1"/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M45"/>
  <sheetViews>
    <sheetView topLeftCell="A21" workbookViewId="0">
      <selection activeCell="K43" sqref="K43"/>
    </sheetView>
  </sheetViews>
  <sheetFormatPr baseColWidth="10" defaultRowHeight="15" x14ac:dyDescent="0.25"/>
  <cols>
    <col min="1" max="1" width="23" style="6" customWidth="1"/>
    <col min="2" max="2" width="13.7109375" style="6" bestFit="1" customWidth="1"/>
    <col min="3" max="10" width="12.7109375" style="6" customWidth="1"/>
    <col min="11" max="11" width="11.42578125" style="6"/>
    <col min="13" max="13" width="12.5703125" bestFit="1" customWidth="1"/>
  </cols>
  <sheetData>
    <row r="1" spans="1:11" ht="21.75" thickBot="1" x14ac:dyDescent="0.3">
      <c r="A1" s="23"/>
      <c r="B1" s="62" t="s">
        <v>52</v>
      </c>
      <c r="C1" s="63"/>
      <c r="D1" s="63"/>
      <c r="E1" s="63"/>
      <c r="F1" s="63"/>
      <c r="G1" s="63"/>
      <c r="H1" s="63"/>
      <c r="I1" s="63"/>
      <c r="J1" s="64"/>
      <c r="K1" s="1"/>
    </row>
    <row r="2" spans="1:11" ht="21.75" thickBot="1" x14ac:dyDescent="0.3">
      <c r="A2" s="24"/>
      <c r="B2" s="65" t="s">
        <v>0</v>
      </c>
      <c r="C2" s="66"/>
      <c r="D2" s="65" t="s">
        <v>1</v>
      </c>
      <c r="E2" s="66"/>
      <c r="F2" s="66"/>
      <c r="G2" s="66"/>
      <c r="H2" s="67"/>
      <c r="I2" s="2" t="s">
        <v>2</v>
      </c>
      <c r="J2" s="3" t="s">
        <v>3</v>
      </c>
      <c r="K2" s="1"/>
    </row>
    <row r="3" spans="1:11" ht="21.75" thickBot="1" x14ac:dyDescent="0.3">
      <c r="A3" s="25"/>
      <c r="B3" s="68" t="s">
        <v>4</v>
      </c>
      <c r="C3" s="69"/>
      <c r="D3" s="68"/>
      <c r="E3" s="69"/>
      <c r="F3" s="69"/>
      <c r="G3" s="69"/>
      <c r="H3" s="70"/>
      <c r="I3" s="29"/>
      <c r="J3" s="30"/>
      <c r="K3" s="1"/>
    </row>
    <row r="4" spans="1:11" x14ac:dyDescent="0.25">
      <c r="A4" s="71"/>
      <c r="B4" s="72"/>
      <c r="C4" s="72"/>
      <c r="D4" s="73"/>
      <c r="E4" s="73"/>
      <c r="F4" s="73"/>
      <c r="G4" s="73"/>
      <c r="H4" s="73"/>
      <c r="I4" s="72"/>
      <c r="J4" s="74"/>
      <c r="K4" s="1"/>
    </row>
    <row r="5" spans="1:11" ht="3" customHeight="1" x14ac:dyDescent="0.25">
      <c r="A5" s="59"/>
      <c r="B5" s="60"/>
      <c r="C5" s="60"/>
      <c r="D5" s="60"/>
      <c r="E5" s="60"/>
      <c r="F5" s="60"/>
      <c r="G5" s="60"/>
      <c r="H5" s="60"/>
      <c r="I5" s="60"/>
      <c r="J5" s="61"/>
      <c r="K5" s="1"/>
    </row>
    <row r="6" spans="1:11" ht="15.75" x14ac:dyDescent="0.25">
      <c r="A6" s="47" t="s">
        <v>5</v>
      </c>
      <c r="B6" s="48"/>
      <c r="C6" s="48"/>
      <c r="D6" s="48"/>
      <c r="E6" s="48"/>
      <c r="F6" s="48"/>
      <c r="G6" s="48"/>
      <c r="H6" s="48"/>
      <c r="I6" s="48"/>
      <c r="J6" s="49"/>
      <c r="K6" s="1"/>
    </row>
    <row r="7" spans="1:11" ht="15.75" x14ac:dyDescent="0.25">
      <c r="A7" s="56" t="s">
        <v>6</v>
      </c>
      <c r="B7" s="57"/>
      <c r="C7" s="57"/>
      <c r="D7" s="57"/>
      <c r="E7" s="57"/>
      <c r="F7" s="57"/>
      <c r="G7" s="57"/>
      <c r="H7" s="57"/>
      <c r="I7" s="57"/>
      <c r="J7" s="58"/>
      <c r="K7" s="1"/>
    </row>
    <row r="8" spans="1:11" x14ac:dyDescent="0.25">
      <c r="A8" s="4" t="s">
        <v>7</v>
      </c>
      <c r="B8" s="41" t="s">
        <v>53</v>
      </c>
      <c r="C8" s="42"/>
      <c r="D8" s="42"/>
      <c r="E8" s="42"/>
      <c r="F8" s="42"/>
      <c r="G8" s="42"/>
      <c r="H8" s="42"/>
      <c r="I8" s="42"/>
      <c r="J8" s="43"/>
      <c r="K8" s="1"/>
    </row>
    <row r="9" spans="1:11" ht="15" customHeight="1" x14ac:dyDescent="0.25">
      <c r="A9" s="26" t="s">
        <v>36</v>
      </c>
      <c r="B9" s="41" t="s">
        <v>54</v>
      </c>
      <c r="C9" s="42"/>
      <c r="D9" s="42"/>
      <c r="E9" s="42"/>
      <c r="F9" s="42"/>
      <c r="G9" s="42"/>
      <c r="H9" s="42"/>
      <c r="I9" s="42"/>
      <c r="J9" s="43"/>
      <c r="K9" s="1"/>
    </row>
    <row r="10" spans="1:11" x14ac:dyDescent="0.25">
      <c r="A10" s="26" t="s">
        <v>37</v>
      </c>
      <c r="B10" s="41" t="s">
        <v>55</v>
      </c>
      <c r="C10" s="42"/>
      <c r="D10" s="42"/>
      <c r="E10" s="42"/>
      <c r="F10" s="42"/>
      <c r="G10" s="42"/>
      <c r="H10" s="42"/>
      <c r="I10" s="42"/>
      <c r="J10" s="43"/>
      <c r="K10" s="1"/>
    </row>
    <row r="11" spans="1:11" ht="44.25" customHeight="1" x14ac:dyDescent="0.25">
      <c r="A11" s="4" t="s">
        <v>8</v>
      </c>
      <c r="B11" s="44" t="s">
        <v>57</v>
      </c>
      <c r="C11" s="45"/>
      <c r="D11" s="45"/>
      <c r="E11" s="45"/>
      <c r="F11" s="45"/>
      <c r="G11" s="45"/>
      <c r="H11" s="45"/>
      <c r="I11" s="45"/>
      <c r="J11" s="46"/>
    </row>
    <row r="12" spans="1:11" ht="49.5" customHeight="1" x14ac:dyDescent="0.25">
      <c r="A12" s="4" t="s">
        <v>9</v>
      </c>
      <c r="B12" s="44" t="s">
        <v>56</v>
      </c>
      <c r="C12" s="45"/>
      <c r="D12" s="45"/>
      <c r="E12" s="45"/>
      <c r="F12" s="45"/>
      <c r="G12" s="45"/>
      <c r="H12" s="45"/>
      <c r="I12" s="45"/>
      <c r="J12" s="46"/>
    </row>
    <row r="13" spans="1:11" ht="15.75" x14ac:dyDescent="0.25">
      <c r="A13" s="47" t="s">
        <v>10</v>
      </c>
      <c r="B13" s="48"/>
      <c r="C13" s="48"/>
      <c r="D13" s="48"/>
      <c r="E13" s="48"/>
      <c r="F13" s="48"/>
      <c r="G13" s="48"/>
      <c r="H13" s="48"/>
      <c r="I13" s="48"/>
      <c r="J13" s="49"/>
    </row>
    <row r="14" spans="1:11" ht="27.75" customHeight="1" x14ac:dyDescent="0.25">
      <c r="A14" s="4" t="s">
        <v>11</v>
      </c>
      <c r="B14" s="27">
        <v>3</v>
      </c>
      <c r="C14" s="50" t="str">
        <f>IFERROR(VLOOKUP(B14,'[1]Validacion datos'!A2:B5,2,FALSE),"")</f>
        <v>DESARROLLO PRODUCTIVO</v>
      </c>
      <c r="D14" s="50"/>
      <c r="E14" s="50"/>
      <c r="F14" s="50"/>
      <c r="G14" s="50"/>
      <c r="H14" s="50"/>
      <c r="I14" s="50"/>
      <c r="J14" s="50"/>
    </row>
    <row r="15" spans="1:11" ht="26.25" customHeight="1" x14ac:dyDescent="0.25">
      <c r="A15" s="4" t="s">
        <v>12</v>
      </c>
      <c r="B15" s="7">
        <v>3.5</v>
      </c>
      <c r="C15" s="50" t="str">
        <f>IFERROR(VLOOKUP(B15,'[1]Validacion datos'!A8:B26,2,FALSE),"")</f>
        <v>Estructura productiva sectorial y territorialmente adecuada, integrada competitivamente a la economía global y que aprovecha las oportunidades del mercado local.</v>
      </c>
      <c r="D15" s="50"/>
      <c r="E15" s="50"/>
      <c r="F15" s="50"/>
      <c r="G15" s="50"/>
      <c r="H15" s="50"/>
      <c r="I15" s="50"/>
      <c r="J15" s="50"/>
    </row>
    <row r="16" spans="1:11" x14ac:dyDescent="0.25">
      <c r="A16" s="4" t="s">
        <v>13</v>
      </c>
      <c r="B16" s="8" t="s">
        <v>59</v>
      </c>
      <c r="C16" s="93" t="str">
        <f>IFERROR(VLOOKUP(B16,'[1]Validacion datos'!D8:E64,2,FALSE),"")</f>
        <v>Consolidar un entorno adecuado que incentive la inversión para el desarrollo sostenible del sector minero</v>
      </c>
      <c r="D16" s="93"/>
      <c r="E16" s="93"/>
      <c r="F16" s="93"/>
      <c r="G16" s="93"/>
      <c r="H16" s="93"/>
      <c r="I16" s="93"/>
      <c r="J16" s="93"/>
    </row>
    <row r="17" spans="1:13" ht="15.75" x14ac:dyDescent="0.25">
      <c r="A17" s="47" t="s">
        <v>14</v>
      </c>
      <c r="B17" s="48"/>
      <c r="C17" s="48"/>
      <c r="D17" s="48"/>
      <c r="E17" s="48"/>
      <c r="F17" s="48"/>
      <c r="G17" s="48"/>
      <c r="H17" s="48"/>
      <c r="I17" s="48"/>
      <c r="J17" s="49"/>
    </row>
    <row r="18" spans="1:13" ht="29.25" customHeight="1" x14ac:dyDescent="0.25">
      <c r="A18" s="4" t="s">
        <v>15</v>
      </c>
      <c r="B18" s="44" t="s">
        <v>69</v>
      </c>
      <c r="C18" s="44"/>
      <c r="D18" s="44"/>
      <c r="E18" s="44"/>
      <c r="F18" s="44"/>
      <c r="G18" s="44"/>
      <c r="H18" s="44"/>
      <c r="I18" s="44"/>
      <c r="J18" s="51"/>
    </row>
    <row r="19" spans="1:13" ht="33" customHeight="1" x14ac:dyDescent="0.25">
      <c r="A19" s="9" t="s">
        <v>16</v>
      </c>
      <c r="B19" s="44" t="s">
        <v>70</v>
      </c>
      <c r="C19" s="44"/>
      <c r="D19" s="44"/>
      <c r="E19" s="44"/>
      <c r="F19" s="44"/>
      <c r="G19" s="44"/>
      <c r="H19" s="44"/>
      <c r="I19" s="44"/>
      <c r="J19" s="51"/>
    </row>
    <row r="20" spans="1:13" ht="34.5" customHeight="1" x14ac:dyDescent="0.25">
      <c r="A20" s="9" t="s">
        <v>17</v>
      </c>
      <c r="B20" s="44" t="s">
        <v>71</v>
      </c>
      <c r="C20" s="44"/>
      <c r="D20" s="44"/>
      <c r="E20" s="44"/>
      <c r="F20" s="44"/>
      <c r="G20" s="44"/>
      <c r="H20" s="44"/>
      <c r="I20" s="44"/>
      <c r="J20" s="51"/>
    </row>
    <row r="21" spans="1:13" ht="78" customHeight="1" x14ac:dyDescent="0.25">
      <c r="A21" s="9" t="s">
        <v>38</v>
      </c>
      <c r="B21" s="44" t="s">
        <v>72</v>
      </c>
      <c r="C21" s="44"/>
      <c r="D21" s="44"/>
      <c r="E21" s="44"/>
      <c r="F21" s="44"/>
      <c r="G21" s="44"/>
      <c r="H21" s="44"/>
      <c r="I21" s="44"/>
      <c r="J21" s="51"/>
      <c r="K21" s="1"/>
    </row>
    <row r="22" spans="1:13" ht="15.75" x14ac:dyDescent="0.25">
      <c r="A22" s="47" t="s">
        <v>18</v>
      </c>
      <c r="B22" s="48"/>
      <c r="C22" s="48"/>
      <c r="D22" s="48"/>
      <c r="E22" s="48"/>
      <c r="F22" s="48"/>
      <c r="G22" s="48"/>
      <c r="H22" s="48"/>
      <c r="I22" s="48"/>
      <c r="J22" s="49"/>
    </row>
    <row r="23" spans="1:13" ht="15.75" x14ac:dyDescent="0.25">
      <c r="A23" s="56" t="s">
        <v>19</v>
      </c>
      <c r="B23" s="57"/>
      <c r="C23" s="57"/>
      <c r="D23" s="57"/>
      <c r="E23" s="57"/>
      <c r="F23" s="57"/>
      <c r="G23" s="57"/>
      <c r="H23" s="57"/>
      <c r="I23" s="57"/>
      <c r="J23" s="58"/>
      <c r="K23" s="1"/>
    </row>
    <row r="24" spans="1:13" ht="15" customHeight="1" x14ac:dyDescent="0.25">
      <c r="A24" s="81" t="s">
        <v>20</v>
      </c>
      <c r="B24" s="82"/>
      <c r="C24" s="83" t="s">
        <v>21</v>
      </c>
      <c r="D24" s="85"/>
      <c r="E24" s="85"/>
      <c r="F24" s="85" t="s">
        <v>22</v>
      </c>
      <c r="G24" s="85"/>
      <c r="H24" s="82"/>
      <c r="I24" s="83" t="s">
        <v>23</v>
      </c>
      <c r="J24" s="84"/>
    </row>
    <row r="25" spans="1:13" x14ac:dyDescent="0.25">
      <c r="A25" s="52">
        <v>100000000</v>
      </c>
      <c r="B25" s="53"/>
      <c r="C25" s="78">
        <v>100000000</v>
      </c>
      <c r="D25" s="79"/>
      <c r="E25" s="80"/>
      <c r="F25" s="78"/>
      <c r="G25" s="79"/>
      <c r="H25" s="80"/>
      <c r="I25" s="54">
        <f>IF(G25&gt;0,G25/C25,0)</f>
        <v>0</v>
      </c>
      <c r="J25" s="55"/>
    </row>
    <row r="26" spans="1:13" ht="15.75" x14ac:dyDescent="0.25">
      <c r="A26" s="56" t="s">
        <v>24</v>
      </c>
      <c r="B26" s="57"/>
      <c r="C26" s="57"/>
      <c r="D26" s="57"/>
      <c r="E26" s="57"/>
      <c r="F26" s="57"/>
      <c r="G26" s="57"/>
      <c r="H26" s="57"/>
      <c r="I26" s="57"/>
      <c r="J26" s="58"/>
      <c r="K26" s="1"/>
    </row>
    <row r="27" spans="1:13" x14ac:dyDescent="0.25">
      <c r="A27" s="5"/>
      <c r="B27"/>
      <c r="C27" s="75" t="s">
        <v>51</v>
      </c>
      <c r="D27" s="76"/>
      <c r="E27" s="75" t="s">
        <v>49</v>
      </c>
      <c r="F27" s="76"/>
      <c r="G27" s="75" t="s">
        <v>50</v>
      </c>
      <c r="H27" s="75"/>
      <c r="I27" s="75" t="s">
        <v>25</v>
      </c>
      <c r="J27" s="77"/>
    </row>
    <row r="28" spans="1:13" ht="38.25" x14ac:dyDescent="0.25">
      <c r="A28" s="10" t="s">
        <v>26</v>
      </c>
      <c r="B28" s="11" t="s">
        <v>27</v>
      </c>
      <c r="C28" s="11" t="s">
        <v>39</v>
      </c>
      <c r="D28" s="11" t="s">
        <v>40</v>
      </c>
      <c r="E28" s="11" t="s">
        <v>43</v>
      </c>
      <c r="F28" s="11" t="s">
        <v>44</v>
      </c>
      <c r="G28" s="11" t="s">
        <v>45</v>
      </c>
      <c r="H28" s="11" t="s">
        <v>46</v>
      </c>
      <c r="I28" s="11" t="s">
        <v>47</v>
      </c>
      <c r="J28" s="12" t="s">
        <v>48</v>
      </c>
      <c r="L28" s="38"/>
    </row>
    <row r="29" spans="1:13" ht="72" x14ac:dyDescent="0.25">
      <c r="A29" s="33" t="s">
        <v>92</v>
      </c>
      <c r="B29" s="34" t="s">
        <v>90</v>
      </c>
      <c r="C29" s="98">
        <v>1</v>
      </c>
      <c r="D29" s="99">
        <v>100000000</v>
      </c>
      <c r="E29" s="100">
        <v>1</v>
      </c>
      <c r="F29" s="99">
        <v>25000000</v>
      </c>
      <c r="G29" s="100">
        <v>1</v>
      </c>
      <c r="H29" s="101">
        <v>6578694.8800000008</v>
      </c>
      <c r="I29" s="102">
        <f t="shared" ref="I29:I30" si="0">IF(G29&gt;0,G29/E29,0)</f>
        <v>1</v>
      </c>
      <c r="J29" s="103">
        <f t="shared" ref="J29:J30" si="1">IF(H29&gt;0,H29/F29,0)</f>
        <v>0.26314779520000003</v>
      </c>
      <c r="M29" s="38"/>
    </row>
    <row r="30" spans="1:13" x14ac:dyDescent="0.25">
      <c r="A30" s="17"/>
      <c r="B30" s="18"/>
      <c r="C30" s="19"/>
      <c r="D30" s="20"/>
      <c r="E30" s="20"/>
      <c r="F30" s="20">
        <f>Tabla13[[#This Row],[Financiera
(B)]]/4</f>
        <v>0</v>
      </c>
      <c r="G30" s="21"/>
      <c r="H30" s="20">
        <f>Tabla13[[#This Row],[Financiera
(D)]]</f>
        <v>0</v>
      </c>
      <c r="I30" s="15">
        <f t="shared" si="0"/>
        <v>0</v>
      </c>
      <c r="J30" s="16">
        <f t="shared" si="1"/>
        <v>0</v>
      </c>
      <c r="M30" s="38">
        <v>2324989.2599999998</v>
      </c>
    </row>
    <row r="31" spans="1:13" ht="15.75" x14ac:dyDescent="0.25">
      <c r="A31" s="47" t="s">
        <v>28</v>
      </c>
      <c r="B31" s="48"/>
      <c r="C31" s="48"/>
      <c r="D31" s="48"/>
      <c r="E31" s="48"/>
      <c r="F31" s="48"/>
      <c r="G31" s="48"/>
      <c r="H31" s="48"/>
      <c r="I31" s="48"/>
      <c r="J31" s="49"/>
      <c r="M31" s="38">
        <v>2117445.33</v>
      </c>
    </row>
    <row r="32" spans="1:13" ht="15.75" x14ac:dyDescent="0.25">
      <c r="A32" s="56" t="s">
        <v>29</v>
      </c>
      <c r="B32" s="57"/>
      <c r="C32" s="57"/>
      <c r="D32" s="57"/>
      <c r="E32" s="57"/>
      <c r="F32" s="57"/>
      <c r="G32" s="57"/>
      <c r="H32" s="57"/>
      <c r="I32" s="57"/>
      <c r="J32" s="58"/>
      <c r="K32" s="1"/>
      <c r="M32" s="38"/>
    </row>
    <row r="33" spans="1:11" x14ac:dyDescent="0.25">
      <c r="A33" s="22" t="s">
        <v>30</v>
      </c>
      <c r="B33" s="44">
        <v>7709</v>
      </c>
      <c r="C33" s="44"/>
      <c r="D33" s="44"/>
      <c r="E33" s="44"/>
      <c r="F33" s="44"/>
      <c r="G33" s="44"/>
      <c r="H33" s="44"/>
      <c r="I33" s="44"/>
      <c r="J33" s="51"/>
    </row>
    <row r="34" spans="1:11" ht="30" x14ac:dyDescent="0.25">
      <c r="A34" s="22" t="s">
        <v>31</v>
      </c>
      <c r="B34" s="44" t="s">
        <v>89</v>
      </c>
      <c r="C34" s="44"/>
      <c r="D34" s="44"/>
      <c r="E34" s="44"/>
      <c r="F34" s="44"/>
      <c r="G34" s="44"/>
      <c r="H34" s="44"/>
      <c r="I34" s="44"/>
      <c r="J34" s="51"/>
    </row>
    <row r="35" spans="1:11" ht="42.75" customHeight="1" x14ac:dyDescent="0.25">
      <c r="A35" s="22" t="s">
        <v>32</v>
      </c>
      <c r="B35" s="44" t="s">
        <v>114</v>
      </c>
      <c r="C35" s="44"/>
      <c r="D35" s="44"/>
      <c r="E35" s="44"/>
      <c r="F35" s="44"/>
      <c r="G35" s="44"/>
      <c r="H35" s="44"/>
      <c r="I35" s="44"/>
      <c r="J35" s="51"/>
    </row>
    <row r="36" spans="1:11" ht="30" x14ac:dyDescent="0.25">
      <c r="A36" s="22" t="s">
        <v>33</v>
      </c>
      <c r="B36" s="44" t="s">
        <v>121</v>
      </c>
      <c r="C36" s="44"/>
      <c r="D36" s="44"/>
      <c r="E36" s="44"/>
      <c r="F36" s="44"/>
      <c r="G36" s="44"/>
      <c r="H36" s="44"/>
      <c r="I36" s="44"/>
      <c r="J36" s="51"/>
    </row>
    <row r="37" spans="1:11" ht="15.75" x14ac:dyDescent="0.25">
      <c r="A37" s="47" t="s">
        <v>34</v>
      </c>
      <c r="B37" s="48"/>
      <c r="C37" s="48"/>
      <c r="D37" s="48"/>
      <c r="E37" s="48"/>
      <c r="F37" s="48"/>
      <c r="G37" s="48"/>
      <c r="H37" s="48"/>
      <c r="I37" s="48"/>
      <c r="J37" s="49"/>
    </row>
    <row r="38" spans="1:11" ht="15.75" x14ac:dyDescent="0.25">
      <c r="A38" s="86" t="s">
        <v>35</v>
      </c>
      <c r="B38" s="87"/>
      <c r="C38" s="87"/>
      <c r="D38" s="87"/>
      <c r="E38" s="87"/>
      <c r="F38" s="87"/>
      <c r="G38" s="87"/>
      <c r="H38" s="87"/>
      <c r="I38" s="87"/>
      <c r="J38" s="88"/>
      <c r="K38" s="1"/>
    </row>
    <row r="39" spans="1:11" ht="27.75" customHeight="1" x14ac:dyDescent="0.25">
      <c r="A39" s="89" t="s">
        <v>41</v>
      </c>
      <c r="B39" s="90"/>
      <c r="C39" s="90"/>
      <c r="D39" s="90"/>
      <c r="E39" s="90"/>
      <c r="F39" s="90"/>
      <c r="G39" s="90"/>
      <c r="H39" s="90"/>
      <c r="I39" s="90"/>
      <c r="J39" s="91"/>
    </row>
    <row r="40" spans="1:11" ht="27.75" customHeight="1" x14ac:dyDescent="0.25">
      <c r="A40" s="28"/>
      <c r="B40" s="28"/>
      <c r="C40" s="28"/>
      <c r="D40" s="28"/>
      <c r="E40" s="28"/>
      <c r="F40" s="28"/>
      <c r="G40" s="28"/>
      <c r="H40" s="28"/>
      <c r="I40" s="28"/>
      <c r="J40" s="28"/>
    </row>
    <row r="41" spans="1:11" ht="30.75" customHeight="1" x14ac:dyDescent="0.25">
      <c r="A41" s="92" t="s">
        <v>42</v>
      </c>
      <c r="B41" s="92"/>
      <c r="C41" s="92"/>
      <c r="D41" s="92"/>
      <c r="E41" s="92"/>
      <c r="F41" s="92"/>
      <c r="G41" s="92"/>
      <c r="H41" s="92"/>
      <c r="I41" s="92"/>
      <c r="J41" s="92"/>
    </row>
    <row r="43" spans="1:11" x14ac:dyDescent="0.25">
      <c r="A43" s="31" t="s">
        <v>60</v>
      </c>
      <c r="B43" s="32">
        <v>100000000</v>
      </c>
    </row>
    <row r="44" spans="1:11" x14ac:dyDescent="0.25">
      <c r="A44" s="31" t="s">
        <v>62</v>
      </c>
      <c r="B44" s="32"/>
      <c r="C44" s="39" t="s">
        <v>106</v>
      </c>
      <c r="D44" s="39"/>
      <c r="E44" s="39"/>
      <c r="G44" s="39" t="s">
        <v>61</v>
      </c>
      <c r="H44" s="39"/>
      <c r="I44" s="39"/>
    </row>
    <row r="45" spans="1:11" x14ac:dyDescent="0.25">
      <c r="A45" s="31" t="s">
        <v>64</v>
      </c>
      <c r="B45" s="104">
        <v>0</v>
      </c>
      <c r="C45" s="40" t="s">
        <v>107</v>
      </c>
      <c r="D45" s="40"/>
      <c r="E45" s="40"/>
      <c r="G45" s="40" t="s">
        <v>63</v>
      </c>
      <c r="H45" s="40"/>
      <c r="I45" s="40"/>
    </row>
  </sheetData>
  <mergeCells count="52">
    <mergeCell ref="A38:J38"/>
    <mergeCell ref="A39:J39"/>
    <mergeCell ref="A41:J41"/>
    <mergeCell ref="G44:I44"/>
    <mergeCell ref="G45:I45"/>
    <mergeCell ref="C44:E44"/>
    <mergeCell ref="C45:E45"/>
    <mergeCell ref="A37:J37"/>
    <mergeCell ref="A26:J26"/>
    <mergeCell ref="C27:D27"/>
    <mergeCell ref="E27:F27"/>
    <mergeCell ref="G27:H27"/>
    <mergeCell ref="I27:J27"/>
    <mergeCell ref="A31:J31"/>
    <mergeCell ref="A32:J32"/>
    <mergeCell ref="B33:J33"/>
    <mergeCell ref="B34:J34"/>
    <mergeCell ref="B35:J35"/>
    <mergeCell ref="B36:J36"/>
    <mergeCell ref="A25:B25"/>
    <mergeCell ref="C25:E25"/>
    <mergeCell ref="F25:H25"/>
    <mergeCell ref="I25:J25"/>
    <mergeCell ref="A17:J17"/>
    <mergeCell ref="B18:J18"/>
    <mergeCell ref="B19:J19"/>
    <mergeCell ref="B20:J20"/>
    <mergeCell ref="B21:J21"/>
    <mergeCell ref="A22:J22"/>
    <mergeCell ref="A23:J23"/>
    <mergeCell ref="A24:B24"/>
    <mergeCell ref="C24:E24"/>
    <mergeCell ref="F24:H24"/>
    <mergeCell ref="I24:J24"/>
    <mergeCell ref="C16:J16"/>
    <mergeCell ref="A5:J5"/>
    <mergeCell ref="A6:J6"/>
    <mergeCell ref="A7:J7"/>
    <mergeCell ref="B8:J8"/>
    <mergeCell ref="B9:J9"/>
    <mergeCell ref="B10:J10"/>
    <mergeCell ref="B11:J11"/>
    <mergeCell ref="B12:J12"/>
    <mergeCell ref="A13:J13"/>
    <mergeCell ref="C14:J14"/>
    <mergeCell ref="C15:J15"/>
    <mergeCell ref="A4:J4"/>
    <mergeCell ref="B1:J1"/>
    <mergeCell ref="B2:C2"/>
    <mergeCell ref="D2:H2"/>
    <mergeCell ref="B3:C3"/>
    <mergeCell ref="D3:H3"/>
  </mergeCells>
  <dataValidations count="15">
    <dataValidation allowBlank="1" sqref="A8" xr:uid="{00000000-0002-0000-0600-000000000000}"/>
    <dataValidation allowBlank="1" showInputMessage="1" prompt="Nombre del capítulo" sqref="B8:J10" xr:uid="{00000000-0002-0000-0600-000001000000}"/>
    <dataValidation allowBlank="1" showInputMessage="1" showErrorMessage="1" prompt="¿A quién va dirigido el programa?, ¿qué característica tiene esta población que requiere ser beneficiada?" sqref="B20:J20" xr:uid="{00000000-0002-0000-0600-000002000000}"/>
    <dataValidation allowBlank="1" showInputMessage="1" showErrorMessage="1" prompt="Nombre del producto" sqref="B33:J33" xr:uid="{00000000-0002-0000-0600-000003000000}"/>
    <dataValidation allowBlank="1" showInputMessage="1" showErrorMessage="1" prompt="1. Describir lo plasmado en el presupuesto_x000a_2. Describir lo alcanzado en términos financieros y de producción " sqref="B35:J35" xr:uid="{00000000-0002-0000-0600-000004000000}"/>
    <dataValidation allowBlank="1" showInputMessage="1" showErrorMessage="1" prompt="De existir desvío, explicar razones." sqref="B36:J36" xr:uid="{00000000-0002-0000-0600-000005000000}"/>
    <dataValidation allowBlank="1" showInputMessage="1" showErrorMessage="1" prompt="Oportunidades de mejora identificadas" sqref="A39:J40" xr:uid="{00000000-0002-0000-0600-000006000000}"/>
    <dataValidation allowBlank="1" showInputMessage="1" showErrorMessage="1" prompt="Presupuesto del programa" sqref="A25:C25 F25" xr:uid="{00000000-0002-0000-0600-000007000000}"/>
    <dataValidation allowBlank="1" showInputMessage="1" showErrorMessage="1" prompt="¿En qué consiste el programa?" sqref="B34:J34 B19:J19" xr:uid="{00000000-0002-0000-0600-000008000000}"/>
    <dataValidation allowBlank="1" showInputMessage="1" showErrorMessage="1" prompt="Nombre de cada producto" sqref="A28:A30" xr:uid="{00000000-0002-0000-0600-000009000000}"/>
    <dataValidation allowBlank="1" showInputMessage="1" showErrorMessage="1" prompt="Nombre del indicador" sqref="B28:B30" xr:uid="{00000000-0002-0000-0600-00000A000000}"/>
    <dataValidation allowBlank="1" showInputMessage="1" showErrorMessage="1" prompt="Meta anual del indicador" sqref="C28:C30 E28" xr:uid="{00000000-0002-0000-0600-00000B000000}"/>
    <dataValidation allowBlank="1" showInputMessage="1" showErrorMessage="1" prompt="Monto presupuestado para el producto" sqref="D28:D30 E29:F30 F28" xr:uid="{00000000-0002-0000-0600-00000C000000}"/>
    <dataValidation allowBlank="1" showInputMessage="1" showErrorMessage="1" prompt="Meta alcanzada en el trimestre" sqref="G28:G30" xr:uid="{00000000-0002-0000-0600-00000D000000}"/>
    <dataValidation allowBlank="1" showInputMessage="1" showErrorMessage="1" prompt="Monto ejecutado en el trimestre" sqref="H28 H30" xr:uid="{00000000-0002-0000-0600-00000E000000}"/>
  </dataValidations>
  <pageMargins left="0.70866141732283472" right="0.70866141732283472" top="0.74803149606299213" bottom="0.74803149606299213" header="0.31496062992125984" footer="0.31496062992125984"/>
  <pageSetup scale="65" orientation="portrait" r:id="rId1"/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45"/>
  <sheetViews>
    <sheetView topLeftCell="A34" workbookViewId="0">
      <selection activeCell="B45" sqref="B45"/>
    </sheetView>
  </sheetViews>
  <sheetFormatPr baseColWidth="10" defaultRowHeight="15" x14ac:dyDescent="0.25"/>
  <cols>
    <col min="1" max="1" width="23" style="6" customWidth="1"/>
    <col min="2" max="2" width="13.7109375" style="6" bestFit="1" customWidth="1"/>
    <col min="3" max="10" width="12.7109375" style="6" customWidth="1"/>
    <col min="11" max="11" width="11.42578125" style="6"/>
  </cols>
  <sheetData>
    <row r="1" spans="1:11" ht="21.75" thickBot="1" x14ac:dyDescent="0.3">
      <c r="A1" s="23"/>
      <c r="B1" s="62" t="s">
        <v>52</v>
      </c>
      <c r="C1" s="63"/>
      <c r="D1" s="63"/>
      <c r="E1" s="63"/>
      <c r="F1" s="63"/>
      <c r="G1" s="63"/>
      <c r="H1" s="63"/>
      <c r="I1" s="63"/>
      <c r="J1" s="64"/>
      <c r="K1" s="1"/>
    </row>
    <row r="2" spans="1:11" ht="21.75" thickBot="1" x14ac:dyDescent="0.3">
      <c r="A2" s="24"/>
      <c r="B2" s="65" t="s">
        <v>0</v>
      </c>
      <c r="C2" s="66"/>
      <c r="D2" s="65" t="s">
        <v>1</v>
      </c>
      <c r="E2" s="66"/>
      <c r="F2" s="66"/>
      <c r="G2" s="66"/>
      <c r="H2" s="67"/>
      <c r="I2" s="2" t="s">
        <v>2</v>
      </c>
      <c r="J2" s="3" t="s">
        <v>3</v>
      </c>
      <c r="K2" s="1"/>
    </row>
    <row r="3" spans="1:11" ht="21.75" thickBot="1" x14ac:dyDescent="0.3">
      <c r="A3" s="25"/>
      <c r="B3" s="68" t="s">
        <v>4</v>
      </c>
      <c r="C3" s="69"/>
      <c r="D3" s="68"/>
      <c r="E3" s="69"/>
      <c r="F3" s="69"/>
      <c r="G3" s="69"/>
      <c r="H3" s="70"/>
      <c r="I3" s="29"/>
      <c r="J3" s="30"/>
      <c r="K3" s="1"/>
    </row>
    <row r="4" spans="1:11" x14ac:dyDescent="0.25">
      <c r="A4" s="71"/>
      <c r="B4" s="72"/>
      <c r="C4" s="72"/>
      <c r="D4" s="73"/>
      <c r="E4" s="73"/>
      <c r="F4" s="73"/>
      <c r="G4" s="73"/>
      <c r="H4" s="73"/>
      <c r="I4" s="72"/>
      <c r="J4" s="74"/>
      <c r="K4" s="1"/>
    </row>
    <row r="5" spans="1:11" ht="3" customHeight="1" x14ac:dyDescent="0.25">
      <c r="A5" s="59"/>
      <c r="B5" s="60"/>
      <c r="C5" s="60"/>
      <c r="D5" s="60"/>
      <c r="E5" s="60"/>
      <c r="F5" s="60"/>
      <c r="G5" s="60"/>
      <c r="H5" s="60"/>
      <c r="I5" s="60"/>
      <c r="J5" s="61"/>
      <c r="K5" s="1"/>
    </row>
    <row r="6" spans="1:11" ht="15.75" x14ac:dyDescent="0.25">
      <c r="A6" s="47" t="s">
        <v>5</v>
      </c>
      <c r="B6" s="48"/>
      <c r="C6" s="48"/>
      <c r="D6" s="48"/>
      <c r="E6" s="48"/>
      <c r="F6" s="48"/>
      <c r="G6" s="48"/>
      <c r="H6" s="48"/>
      <c r="I6" s="48"/>
      <c r="J6" s="49"/>
      <c r="K6" s="1"/>
    </row>
    <row r="7" spans="1:11" ht="15.75" x14ac:dyDescent="0.25">
      <c r="A7" s="56" t="s">
        <v>6</v>
      </c>
      <c r="B7" s="57"/>
      <c r="C7" s="57"/>
      <c r="D7" s="57"/>
      <c r="E7" s="57"/>
      <c r="F7" s="57"/>
      <c r="G7" s="57"/>
      <c r="H7" s="57"/>
      <c r="I7" s="57"/>
      <c r="J7" s="58"/>
      <c r="K7" s="1"/>
    </row>
    <row r="8" spans="1:11" x14ac:dyDescent="0.25">
      <c r="A8" s="4" t="s">
        <v>7</v>
      </c>
      <c r="B8" s="41" t="s">
        <v>53</v>
      </c>
      <c r="C8" s="42"/>
      <c r="D8" s="42"/>
      <c r="E8" s="42"/>
      <c r="F8" s="42"/>
      <c r="G8" s="42"/>
      <c r="H8" s="42"/>
      <c r="I8" s="42"/>
      <c r="J8" s="43"/>
      <c r="K8" s="1"/>
    </row>
    <row r="9" spans="1:11" ht="15" customHeight="1" x14ac:dyDescent="0.25">
      <c r="A9" s="26" t="s">
        <v>36</v>
      </c>
      <c r="B9" s="41" t="s">
        <v>54</v>
      </c>
      <c r="C9" s="42"/>
      <c r="D9" s="42"/>
      <c r="E9" s="42"/>
      <c r="F9" s="42"/>
      <c r="G9" s="42"/>
      <c r="H9" s="42"/>
      <c r="I9" s="42"/>
      <c r="J9" s="43"/>
      <c r="K9" s="1"/>
    </row>
    <row r="10" spans="1:11" x14ac:dyDescent="0.25">
      <c r="A10" s="26" t="s">
        <v>37</v>
      </c>
      <c r="B10" s="41" t="s">
        <v>55</v>
      </c>
      <c r="C10" s="42"/>
      <c r="D10" s="42"/>
      <c r="E10" s="42"/>
      <c r="F10" s="42"/>
      <c r="G10" s="42"/>
      <c r="H10" s="42"/>
      <c r="I10" s="42"/>
      <c r="J10" s="43"/>
      <c r="K10" s="1"/>
    </row>
    <row r="11" spans="1:11" ht="44.25" customHeight="1" x14ac:dyDescent="0.25">
      <c r="A11" s="4" t="s">
        <v>8</v>
      </c>
      <c r="B11" s="44" t="s">
        <v>57</v>
      </c>
      <c r="C11" s="45"/>
      <c r="D11" s="45"/>
      <c r="E11" s="45"/>
      <c r="F11" s="45"/>
      <c r="G11" s="45"/>
      <c r="H11" s="45"/>
      <c r="I11" s="45"/>
      <c r="J11" s="46"/>
    </row>
    <row r="12" spans="1:11" ht="49.5" customHeight="1" x14ac:dyDescent="0.25">
      <c r="A12" s="4" t="s">
        <v>9</v>
      </c>
      <c r="B12" s="44" t="s">
        <v>56</v>
      </c>
      <c r="C12" s="45"/>
      <c r="D12" s="45"/>
      <c r="E12" s="45"/>
      <c r="F12" s="45"/>
      <c r="G12" s="45"/>
      <c r="H12" s="45"/>
      <c r="I12" s="45"/>
      <c r="J12" s="46"/>
    </row>
    <row r="13" spans="1:11" ht="15.75" x14ac:dyDescent="0.25">
      <c r="A13" s="47" t="s">
        <v>10</v>
      </c>
      <c r="B13" s="48"/>
      <c r="C13" s="48"/>
      <c r="D13" s="48"/>
      <c r="E13" s="48"/>
      <c r="F13" s="48"/>
      <c r="G13" s="48"/>
      <c r="H13" s="48"/>
      <c r="I13" s="48"/>
      <c r="J13" s="49"/>
    </row>
    <row r="14" spans="1:11" ht="27.75" customHeight="1" x14ac:dyDescent="0.25">
      <c r="A14" s="4" t="s">
        <v>11</v>
      </c>
      <c r="B14" s="27">
        <v>3</v>
      </c>
      <c r="C14" s="50" t="str">
        <f>IFERROR(VLOOKUP(B14,'[1]Validacion datos'!A2:B5,2,FALSE),"")</f>
        <v>DESARROLLO PRODUCTIVO</v>
      </c>
      <c r="D14" s="50"/>
      <c r="E14" s="50"/>
      <c r="F14" s="50"/>
      <c r="G14" s="50"/>
      <c r="H14" s="50"/>
      <c r="I14" s="50"/>
      <c r="J14" s="50"/>
    </row>
    <row r="15" spans="1:11" ht="26.25" customHeight="1" x14ac:dyDescent="0.25">
      <c r="A15" s="4" t="s">
        <v>12</v>
      </c>
      <c r="B15" s="7">
        <v>3.5</v>
      </c>
      <c r="C15" s="50" t="str">
        <f>IFERROR(VLOOKUP(B15,'[1]Validacion datos'!A8:B26,2,FALSE),"")</f>
        <v>Estructura productiva sectorial y territorialmente adecuada, integrada competitivamente a la economía global y que aprovecha las oportunidades del mercado local.</v>
      </c>
      <c r="D15" s="50"/>
      <c r="E15" s="50"/>
      <c r="F15" s="50"/>
      <c r="G15" s="50"/>
      <c r="H15" s="50"/>
      <c r="I15" s="50"/>
      <c r="J15" s="50"/>
    </row>
    <row r="16" spans="1:11" x14ac:dyDescent="0.25">
      <c r="A16" s="4" t="s">
        <v>13</v>
      </c>
      <c r="B16" s="8" t="s">
        <v>59</v>
      </c>
      <c r="C16" s="93" t="str">
        <f>IFERROR(VLOOKUP(B16,'[1]Validacion datos'!D8:E64,2,FALSE),"")</f>
        <v>Consolidar un entorno adecuado que incentive la inversión para el desarrollo sostenible del sector minero</v>
      </c>
      <c r="D16" s="93"/>
      <c r="E16" s="93"/>
      <c r="F16" s="93"/>
      <c r="G16" s="93"/>
      <c r="H16" s="93"/>
      <c r="I16" s="93"/>
      <c r="J16" s="93"/>
    </row>
    <row r="17" spans="1:11" ht="15.75" x14ac:dyDescent="0.25">
      <c r="A17" s="47" t="s">
        <v>14</v>
      </c>
      <c r="B17" s="48"/>
      <c r="C17" s="48"/>
      <c r="D17" s="48"/>
      <c r="E17" s="48"/>
      <c r="F17" s="48"/>
      <c r="G17" s="48"/>
      <c r="H17" s="48"/>
      <c r="I17" s="48"/>
      <c r="J17" s="49"/>
    </row>
    <row r="18" spans="1:11" ht="29.25" customHeight="1" x14ac:dyDescent="0.25">
      <c r="A18" s="4" t="s">
        <v>15</v>
      </c>
      <c r="B18" s="44" t="s">
        <v>73</v>
      </c>
      <c r="C18" s="44"/>
      <c r="D18" s="44"/>
      <c r="E18" s="44"/>
      <c r="F18" s="44"/>
      <c r="G18" s="44"/>
      <c r="H18" s="44"/>
      <c r="I18" s="44"/>
      <c r="J18" s="51"/>
    </row>
    <row r="19" spans="1:11" ht="33" customHeight="1" x14ac:dyDescent="0.25">
      <c r="A19" s="9" t="s">
        <v>16</v>
      </c>
      <c r="B19" s="44" t="s">
        <v>74</v>
      </c>
      <c r="C19" s="44"/>
      <c r="D19" s="44"/>
      <c r="E19" s="44"/>
      <c r="F19" s="44"/>
      <c r="G19" s="44"/>
      <c r="H19" s="44"/>
      <c r="I19" s="44"/>
      <c r="J19" s="51"/>
    </row>
    <row r="20" spans="1:11" ht="34.5" customHeight="1" x14ac:dyDescent="0.25">
      <c r="A20" s="9" t="s">
        <v>17</v>
      </c>
      <c r="B20" s="44" t="s">
        <v>58</v>
      </c>
      <c r="C20" s="44"/>
      <c r="D20" s="44"/>
      <c r="E20" s="44"/>
      <c r="F20" s="44"/>
      <c r="G20" s="44"/>
      <c r="H20" s="44"/>
      <c r="I20" s="44"/>
      <c r="J20" s="51"/>
    </row>
    <row r="21" spans="1:11" ht="60" customHeight="1" x14ac:dyDescent="0.25">
      <c r="A21" s="9" t="s">
        <v>38</v>
      </c>
      <c r="B21" s="44" t="s">
        <v>68</v>
      </c>
      <c r="C21" s="44"/>
      <c r="D21" s="44"/>
      <c r="E21" s="44"/>
      <c r="F21" s="44"/>
      <c r="G21" s="44"/>
      <c r="H21" s="44"/>
      <c r="I21" s="44"/>
      <c r="J21" s="51"/>
      <c r="K21" s="1"/>
    </row>
    <row r="22" spans="1:11" ht="15.75" x14ac:dyDescent="0.25">
      <c r="A22" s="47" t="s">
        <v>18</v>
      </c>
      <c r="B22" s="48"/>
      <c r="C22" s="48"/>
      <c r="D22" s="48"/>
      <c r="E22" s="48"/>
      <c r="F22" s="48"/>
      <c r="G22" s="48"/>
      <c r="H22" s="48"/>
      <c r="I22" s="48"/>
      <c r="J22" s="49"/>
    </row>
    <row r="23" spans="1:11" ht="15.75" x14ac:dyDescent="0.25">
      <c r="A23" s="56" t="s">
        <v>19</v>
      </c>
      <c r="B23" s="57"/>
      <c r="C23" s="57"/>
      <c r="D23" s="57"/>
      <c r="E23" s="57"/>
      <c r="F23" s="57"/>
      <c r="G23" s="57"/>
      <c r="H23" s="57"/>
      <c r="I23" s="57"/>
      <c r="J23" s="58"/>
      <c r="K23" s="1"/>
    </row>
    <row r="24" spans="1:11" ht="15" customHeight="1" x14ac:dyDescent="0.25">
      <c r="A24" s="81" t="s">
        <v>20</v>
      </c>
      <c r="B24" s="82"/>
      <c r="C24" s="83" t="s">
        <v>21</v>
      </c>
      <c r="D24" s="85"/>
      <c r="E24" s="85"/>
      <c r="F24" s="85" t="s">
        <v>22</v>
      </c>
      <c r="G24" s="85"/>
      <c r="H24" s="82"/>
      <c r="I24" s="83" t="s">
        <v>23</v>
      </c>
      <c r="J24" s="84"/>
    </row>
    <row r="25" spans="1:11" x14ac:dyDescent="0.25">
      <c r="A25" s="52">
        <v>6754288</v>
      </c>
      <c r="B25" s="53"/>
      <c r="C25" s="78">
        <v>6754288</v>
      </c>
      <c r="D25" s="79"/>
      <c r="E25" s="80"/>
      <c r="F25" s="78"/>
      <c r="G25" s="79"/>
      <c r="H25" s="80"/>
      <c r="I25" s="54">
        <f>IF(G25&gt;0,G25/C25,0)</f>
        <v>0</v>
      </c>
      <c r="J25" s="55"/>
    </row>
    <row r="26" spans="1:11" ht="15.75" x14ac:dyDescent="0.25">
      <c r="A26" s="56" t="s">
        <v>24</v>
      </c>
      <c r="B26" s="57"/>
      <c r="C26" s="57"/>
      <c r="D26" s="57"/>
      <c r="E26" s="57"/>
      <c r="F26" s="57"/>
      <c r="G26" s="57"/>
      <c r="H26" s="57"/>
      <c r="I26" s="57"/>
      <c r="J26" s="58"/>
      <c r="K26" s="1"/>
    </row>
    <row r="27" spans="1:11" x14ac:dyDescent="0.25">
      <c r="A27" s="5"/>
      <c r="B27"/>
      <c r="C27" s="75" t="s">
        <v>51</v>
      </c>
      <c r="D27" s="76"/>
      <c r="E27" s="75" t="s">
        <v>49</v>
      </c>
      <c r="F27" s="76"/>
      <c r="G27" s="75" t="s">
        <v>50</v>
      </c>
      <c r="H27" s="75"/>
      <c r="I27" s="75" t="s">
        <v>25</v>
      </c>
      <c r="J27" s="77"/>
    </row>
    <row r="28" spans="1:11" ht="38.25" x14ac:dyDescent="0.25">
      <c r="A28" s="10" t="s">
        <v>26</v>
      </c>
      <c r="B28" s="11" t="s">
        <v>27</v>
      </c>
      <c r="C28" s="11" t="s">
        <v>39</v>
      </c>
      <c r="D28" s="11" t="s">
        <v>40</v>
      </c>
      <c r="E28" s="11" t="s">
        <v>43</v>
      </c>
      <c r="F28" s="11" t="s">
        <v>44</v>
      </c>
      <c r="G28" s="11" t="s">
        <v>45</v>
      </c>
      <c r="H28" s="11" t="s">
        <v>46</v>
      </c>
      <c r="I28" s="11" t="s">
        <v>47</v>
      </c>
      <c r="J28" s="12" t="s">
        <v>48</v>
      </c>
    </row>
    <row r="29" spans="1:11" ht="111.75" customHeight="1" x14ac:dyDescent="0.25">
      <c r="A29" s="33" t="s">
        <v>93</v>
      </c>
      <c r="B29" s="34" t="s">
        <v>75</v>
      </c>
      <c r="C29" s="13">
        <v>8</v>
      </c>
      <c r="D29" s="14">
        <v>6754288</v>
      </c>
      <c r="E29" s="99">
        <v>2</v>
      </c>
      <c r="F29" s="99">
        <v>1688572</v>
      </c>
      <c r="G29" s="100">
        <v>2</v>
      </c>
      <c r="H29" s="99">
        <v>0</v>
      </c>
      <c r="I29" s="102">
        <f t="shared" ref="I29:I30" si="0">IF(G29&gt;0,G29/E29,0)</f>
        <v>1</v>
      </c>
      <c r="J29" s="103">
        <f t="shared" ref="J29:J30" si="1">IF(H29&gt;0,H29/F29,0)</f>
        <v>0</v>
      </c>
    </row>
    <row r="30" spans="1:11" x14ac:dyDescent="0.25">
      <c r="A30" s="17"/>
      <c r="B30" s="18"/>
      <c r="C30" s="19"/>
      <c r="D30" s="20"/>
      <c r="E30" s="20"/>
      <c r="F30" s="20">
        <f>Tabla14[[#This Row],[Financiera
(B)]]/4</f>
        <v>0</v>
      </c>
      <c r="G30" s="21"/>
      <c r="H30" s="20">
        <f>Tabla14[[#This Row],[Financiera
(D)]]</f>
        <v>0</v>
      </c>
      <c r="I30" s="15">
        <f t="shared" si="0"/>
        <v>0</v>
      </c>
      <c r="J30" s="16">
        <f t="shared" si="1"/>
        <v>0</v>
      </c>
    </row>
    <row r="31" spans="1:11" ht="15.75" x14ac:dyDescent="0.25">
      <c r="A31" s="47" t="s">
        <v>28</v>
      </c>
      <c r="B31" s="48"/>
      <c r="C31" s="48"/>
      <c r="D31" s="48"/>
      <c r="E31" s="48"/>
      <c r="F31" s="48"/>
      <c r="G31" s="48"/>
      <c r="H31" s="48"/>
      <c r="I31" s="48"/>
      <c r="J31" s="49"/>
    </row>
    <row r="32" spans="1:11" ht="15.75" x14ac:dyDescent="0.25">
      <c r="A32" s="56" t="s">
        <v>29</v>
      </c>
      <c r="B32" s="57"/>
      <c r="C32" s="57"/>
      <c r="D32" s="57"/>
      <c r="E32" s="57"/>
      <c r="F32" s="57"/>
      <c r="G32" s="57"/>
      <c r="H32" s="57"/>
      <c r="I32" s="57"/>
      <c r="J32" s="58"/>
      <c r="K32" s="1"/>
    </row>
    <row r="33" spans="1:11" x14ac:dyDescent="0.25">
      <c r="A33" s="22" t="s">
        <v>30</v>
      </c>
      <c r="B33" s="44" t="s">
        <v>93</v>
      </c>
      <c r="C33" s="44"/>
      <c r="D33" s="44"/>
      <c r="E33" s="44"/>
      <c r="F33" s="44"/>
      <c r="G33" s="44"/>
      <c r="H33" s="44"/>
      <c r="I33" s="44"/>
      <c r="J33" s="51"/>
    </row>
    <row r="34" spans="1:11" ht="30" x14ac:dyDescent="0.25">
      <c r="A34" s="22" t="s">
        <v>31</v>
      </c>
      <c r="B34" s="44" t="s">
        <v>74</v>
      </c>
      <c r="C34" s="44"/>
      <c r="D34" s="44"/>
      <c r="E34" s="44"/>
      <c r="F34" s="44"/>
      <c r="G34" s="44"/>
      <c r="H34" s="44"/>
      <c r="I34" s="44"/>
      <c r="J34" s="51"/>
    </row>
    <row r="35" spans="1:11" ht="62.25" customHeight="1" x14ac:dyDescent="0.25">
      <c r="A35" s="22" t="s">
        <v>32</v>
      </c>
      <c r="B35" s="44" t="s">
        <v>108</v>
      </c>
      <c r="C35" s="44"/>
      <c r="D35" s="44"/>
      <c r="E35" s="44"/>
      <c r="F35" s="44"/>
      <c r="G35" s="44"/>
      <c r="H35" s="44"/>
      <c r="I35" s="44"/>
      <c r="J35" s="51"/>
    </row>
    <row r="36" spans="1:11" ht="30" x14ac:dyDescent="0.25">
      <c r="A36" s="22" t="s">
        <v>33</v>
      </c>
      <c r="B36" s="44" t="s">
        <v>117</v>
      </c>
      <c r="C36" s="44"/>
      <c r="D36" s="44"/>
      <c r="E36" s="44"/>
      <c r="F36" s="44"/>
      <c r="G36" s="44"/>
      <c r="H36" s="44"/>
      <c r="I36" s="44"/>
      <c r="J36" s="51"/>
    </row>
    <row r="37" spans="1:11" ht="15.75" x14ac:dyDescent="0.25">
      <c r="A37" s="47" t="s">
        <v>34</v>
      </c>
      <c r="B37" s="48"/>
      <c r="C37" s="48"/>
      <c r="D37" s="48"/>
      <c r="E37" s="48"/>
      <c r="F37" s="48"/>
      <c r="G37" s="48"/>
      <c r="H37" s="48"/>
      <c r="I37" s="48"/>
      <c r="J37" s="49"/>
    </row>
    <row r="38" spans="1:11" ht="15.75" x14ac:dyDescent="0.25">
      <c r="A38" s="86" t="s">
        <v>35</v>
      </c>
      <c r="B38" s="87"/>
      <c r="C38" s="87"/>
      <c r="D38" s="87"/>
      <c r="E38" s="87"/>
      <c r="F38" s="87"/>
      <c r="G38" s="87"/>
      <c r="H38" s="87"/>
      <c r="I38" s="87"/>
      <c r="J38" s="88"/>
      <c r="K38" s="1"/>
    </row>
    <row r="39" spans="1:11" ht="27.75" customHeight="1" x14ac:dyDescent="0.25">
      <c r="A39" s="89" t="s">
        <v>41</v>
      </c>
      <c r="B39" s="90"/>
      <c r="C39" s="90"/>
      <c r="D39" s="90"/>
      <c r="E39" s="90"/>
      <c r="F39" s="90"/>
      <c r="G39" s="90"/>
      <c r="H39" s="90"/>
      <c r="I39" s="90"/>
      <c r="J39" s="91"/>
    </row>
    <row r="40" spans="1:11" ht="27.75" customHeight="1" x14ac:dyDescent="0.25">
      <c r="A40" s="28"/>
      <c r="B40" s="28"/>
      <c r="C40" s="28"/>
      <c r="D40" s="28"/>
      <c r="E40" s="28"/>
      <c r="F40" s="28"/>
      <c r="G40" s="28"/>
      <c r="H40" s="28"/>
      <c r="I40" s="28"/>
      <c r="J40" s="28"/>
    </row>
    <row r="41" spans="1:11" ht="30.75" customHeight="1" x14ac:dyDescent="0.25">
      <c r="A41" s="92" t="s">
        <v>42</v>
      </c>
      <c r="B41" s="92"/>
      <c r="C41" s="92"/>
      <c r="D41" s="92"/>
      <c r="E41" s="92"/>
      <c r="F41" s="92"/>
      <c r="G41" s="92"/>
      <c r="H41" s="92"/>
      <c r="I41" s="92"/>
      <c r="J41" s="92"/>
    </row>
    <row r="43" spans="1:11" x14ac:dyDescent="0.25">
      <c r="A43" s="31" t="s">
        <v>60</v>
      </c>
      <c r="B43" s="32">
        <v>6754288</v>
      </c>
    </row>
    <row r="44" spans="1:11" x14ac:dyDescent="0.25">
      <c r="A44" s="31" t="s">
        <v>62</v>
      </c>
      <c r="B44" s="32"/>
      <c r="C44" s="39" t="s">
        <v>106</v>
      </c>
      <c r="D44" s="39"/>
      <c r="E44" s="39"/>
      <c r="G44" s="39" t="s">
        <v>61</v>
      </c>
      <c r="H44" s="39"/>
      <c r="I44" s="39"/>
    </row>
    <row r="45" spans="1:11" x14ac:dyDescent="0.25">
      <c r="A45" s="31" t="s">
        <v>64</v>
      </c>
      <c r="B45" s="105"/>
      <c r="C45" s="40" t="s">
        <v>107</v>
      </c>
      <c r="D45" s="40"/>
      <c r="E45" s="40"/>
      <c r="G45" s="40" t="s">
        <v>63</v>
      </c>
      <c r="H45" s="40"/>
      <c r="I45" s="40"/>
    </row>
  </sheetData>
  <mergeCells count="52">
    <mergeCell ref="A38:J38"/>
    <mergeCell ref="A39:J39"/>
    <mergeCell ref="A41:J41"/>
    <mergeCell ref="G44:I44"/>
    <mergeCell ref="G45:I45"/>
    <mergeCell ref="C44:E44"/>
    <mergeCell ref="C45:E45"/>
    <mergeCell ref="A37:J37"/>
    <mergeCell ref="A26:J26"/>
    <mergeCell ref="C27:D27"/>
    <mergeCell ref="E27:F27"/>
    <mergeCell ref="G27:H27"/>
    <mergeCell ref="I27:J27"/>
    <mergeCell ref="A31:J31"/>
    <mergeCell ref="A32:J32"/>
    <mergeCell ref="B33:J33"/>
    <mergeCell ref="B34:J34"/>
    <mergeCell ref="B35:J35"/>
    <mergeCell ref="B36:J36"/>
    <mergeCell ref="A25:B25"/>
    <mergeCell ref="C25:E25"/>
    <mergeCell ref="F25:H25"/>
    <mergeCell ref="I25:J25"/>
    <mergeCell ref="A17:J17"/>
    <mergeCell ref="B18:J18"/>
    <mergeCell ref="B19:J19"/>
    <mergeCell ref="B20:J20"/>
    <mergeCell ref="B21:J21"/>
    <mergeCell ref="A22:J22"/>
    <mergeCell ref="A23:J23"/>
    <mergeCell ref="A24:B24"/>
    <mergeCell ref="C24:E24"/>
    <mergeCell ref="F24:H24"/>
    <mergeCell ref="I24:J24"/>
    <mergeCell ref="C16:J16"/>
    <mergeCell ref="A5:J5"/>
    <mergeCell ref="A6:J6"/>
    <mergeCell ref="A7:J7"/>
    <mergeCell ref="B8:J8"/>
    <mergeCell ref="B9:J9"/>
    <mergeCell ref="B10:J10"/>
    <mergeCell ref="B11:J11"/>
    <mergeCell ref="B12:J12"/>
    <mergeCell ref="A13:J13"/>
    <mergeCell ref="C14:J14"/>
    <mergeCell ref="C15:J15"/>
    <mergeCell ref="A4:J4"/>
    <mergeCell ref="B1:J1"/>
    <mergeCell ref="B2:C2"/>
    <mergeCell ref="D2:H2"/>
    <mergeCell ref="B3:C3"/>
    <mergeCell ref="D3:H3"/>
  </mergeCells>
  <dataValidations count="15">
    <dataValidation allowBlank="1" sqref="A8" xr:uid="{00000000-0002-0000-0100-000000000000}"/>
    <dataValidation allowBlank="1" showInputMessage="1" prompt="Nombre del capítulo" sqref="B8:J10" xr:uid="{00000000-0002-0000-0100-000001000000}"/>
    <dataValidation allowBlank="1" showInputMessage="1" showErrorMessage="1" prompt="¿A quién va dirigido el programa?, ¿qué característica tiene esta población que requiere ser beneficiada?" sqref="B20:J20" xr:uid="{00000000-0002-0000-0100-000002000000}"/>
    <dataValidation allowBlank="1" showInputMessage="1" showErrorMessage="1" prompt="Nombre del producto" sqref="B33:J33" xr:uid="{00000000-0002-0000-0100-000003000000}"/>
    <dataValidation allowBlank="1" showInputMessage="1" showErrorMessage="1" prompt="1. Describir lo plasmado en el presupuesto_x000a_2. Describir lo alcanzado en términos financieros y de producción " sqref="B35:J35" xr:uid="{00000000-0002-0000-0100-000004000000}"/>
    <dataValidation allowBlank="1" showInputMessage="1" showErrorMessage="1" prompt="De existir desvío, explicar razones." sqref="B36:J36" xr:uid="{00000000-0002-0000-0100-000005000000}"/>
    <dataValidation allowBlank="1" showInputMessage="1" showErrorMessage="1" prompt="Oportunidades de mejora identificadas" sqref="A39:J40" xr:uid="{00000000-0002-0000-0100-000006000000}"/>
    <dataValidation allowBlank="1" showInputMessage="1" showErrorMessage="1" prompt="Presupuesto del programa" sqref="A25:C25 F25" xr:uid="{00000000-0002-0000-0100-000007000000}"/>
    <dataValidation allowBlank="1" showInputMessage="1" showErrorMessage="1" prompt="¿En qué consiste el programa?" sqref="B34:J34 B19:J19" xr:uid="{00000000-0002-0000-0100-000008000000}"/>
    <dataValidation allowBlank="1" showInputMessage="1" showErrorMessage="1" prompt="Nombre de cada producto" sqref="A28:A30" xr:uid="{00000000-0002-0000-0100-000009000000}"/>
    <dataValidation allowBlank="1" showInputMessage="1" showErrorMessage="1" prompt="Nombre del indicador" sqref="B28:B30" xr:uid="{00000000-0002-0000-0100-00000A000000}"/>
    <dataValidation allowBlank="1" showInputMessage="1" showErrorMessage="1" prompt="Meta anual del indicador" sqref="C28:C30 E28" xr:uid="{00000000-0002-0000-0100-00000B000000}"/>
    <dataValidation allowBlank="1" showInputMessage="1" showErrorMessage="1" prompt="Monto presupuestado para el producto" sqref="D28:D30 E29:F30 F28" xr:uid="{00000000-0002-0000-0100-00000C000000}"/>
    <dataValidation allowBlank="1" showInputMessage="1" showErrorMessage="1" prompt="Meta alcanzada en el trimestre" sqref="G28:G30" xr:uid="{00000000-0002-0000-0100-00000D000000}"/>
    <dataValidation allowBlank="1" showInputMessage="1" showErrorMessage="1" prompt="Monto ejecutado en el trimestre" sqref="H28:H30" xr:uid="{00000000-0002-0000-0100-00000E000000}"/>
  </dataValidations>
  <pageMargins left="0.70866141732283472" right="0.70866141732283472" top="0.74803149606299213" bottom="0.74803149606299213" header="0.31496062992125984" footer="0.31496062992125984"/>
  <pageSetup scale="65" orientation="portrait" r:id="rId1"/>
  <drawing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45"/>
  <sheetViews>
    <sheetView topLeftCell="A29" workbookViewId="0">
      <selection activeCell="J43" sqref="J43"/>
    </sheetView>
  </sheetViews>
  <sheetFormatPr baseColWidth="10" defaultRowHeight="15" x14ac:dyDescent="0.25"/>
  <cols>
    <col min="1" max="1" width="23" style="6" customWidth="1"/>
    <col min="2" max="2" width="13.7109375" style="6" bestFit="1" customWidth="1"/>
    <col min="3" max="10" width="12.7109375" style="6" customWidth="1"/>
    <col min="11" max="11" width="11.42578125" style="6"/>
  </cols>
  <sheetData>
    <row r="1" spans="1:11" ht="21.75" thickBot="1" x14ac:dyDescent="0.3">
      <c r="A1" s="23"/>
      <c r="B1" s="62" t="s">
        <v>52</v>
      </c>
      <c r="C1" s="63"/>
      <c r="D1" s="63"/>
      <c r="E1" s="63"/>
      <c r="F1" s="63"/>
      <c r="G1" s="63"/>
      <c r="H1" s="63"/>
      <c r="I1" s="63"/>
      <c r="J1" s="64"/>
      <c r="K1" s="1"/>
    </row>
    <row r="2" spans="1:11" ht="21.75" thickBot="1" x14ac:dyDescent="0.3">
      <c r="A2" s="24"/>
      <c r="B2" s="65" t="s">
        <v>0</v>
      </c>
      <c r="C2" s="66"/>
      <c r="D2" s="65" t="s">
        <v>1</v>
      </c>
      <c r="E2" s="66"/>
      <c r="F2" s="66"/>
      <c r="G2" s="66"/>
      <c r="H2" s="67"/>
      <c r="I2" s="2" t="s">
        <v>2</v>
      </c>
      <c r="J2" s="3" t="s">
        <v>3</v>
      </c>
      <c r="K2" s="1"/>
    </row>
    <row r="3" spans="1:11" ht="21.75" thickBot="1" x14ac:dyDescent="0.3">
      <c r="A3" s="25"/>
      <c r="B3" s="68" t="s">
        <v>4</v>
      </c>
      <c r="C3" s="69"/>
      <c r="D3" s="68"/>
      <c r="E3" s="69"/>
      <c r="F3" s="69"/>
      <c r="G3" s="69"/>
      <c r="H3" s="70"/>
      <c r="I3" s="29"/>
      <c r="J3" s="30"/>
      <c r="K3" s="1"/>
    </row>
    <row r="4" spans="1:11" x14ac:dyDescent="0.25">
      <c r="A4" s="71"/>
      <c r="B4" s="72"/>
      <c r="C4" s="72"/>
      <c r="D4" s="73"/>
      <c r="E4" s="73"/>
      <c r="F4" s="73"/>
      <c r="G4" s="73"/>
      <c r="H4" s="73"/>
      <c r="I4" s="72"/>
      <c r="J4" s="74"/>
      <c r="K4" s="1"/>
    </row>
    <row r="5" spans="1:11" ht="3" customHeight="1" x14ac:dyDescent="0.25">
      <c r="A5" s="59"/>
      <c r="B5" s="60"/>
      <c r="C5" s="60"/>
      <c r="D5" s="60"/>
      <c r="E5" s="60"/>
      <c r="F5" s="60"/>
      <c r="G5" s="60"/>
      <c r="H5" s="60"/>
      <c r="I5" s="60"/>
      <c r="J5" s="61"/>
      <c r="K5" s="1"/>
    </row>
    <row r="6" spans="1:11" ht="15.75" x14ac:dyDescent="0.25">
      <c r="A6" s="47" t="s">
        <v>5</v>
      </c>
      <c r="B6" s="48"/>
      <c r="C6" s="48"/>
      <c r="D6" s="48"/>
      <c r="E6" s="48"/>
      <c r="F6" s="48"/>
      <c r="G6" s="48"/>
      <c r="H6" s="48"/>
      <c r="I6" s="48"/>
      <c r="J6" s="49"/>
      <c r="K6" s="1"/>
    </row>
    <row r="7" spans="1:11" ht="15.75" x14ac:dyDescent="0.25">
      <c r="A7" s="56" t="s">
        <v>6</v>
      </c>
      <c r="B7" s="57"/>
      <c r="C7" s="57"/>
      <c r="D7" s="57"/>
      <c r="E7" s="57"/>
      <c r="F7" s="57"/>
      <c r="G7" s="57"/>
      <c r="H7" s="57"/>
      <c r="I7" s="57"/>
      <c r="J7" s="58"/>
      <c r="K7" s="1"/>
    </row>
    <row r="8" spans="1:11" x14ac:dyDescent="0.25">
      <c r="A8" s="4" t="s">
        <v>7</v>
      </c>
      <c r="B8" s="41" t="s">
        <v>53</v>
      </c>
      <c r="C8" s="42"/>
      <c r="D8" s="42"/>
      <c r="E8" s="42"/>
      <c r="F8" s="42"/>
      <c r="G8" s="42"/>
      <c r="H8" s="42"/>
      <c r="I8" s="42"/>
      <c r="J8" s="43"/>
      <c r="K8" s="1"/>
    </row>
    <row r="9" spans="1:11" ht="15" customHeight="1" x14ac:dyDescent="0.25">
      <c r="A9" s="26" t="s">
        <v>36</v>
      </c>
      <c r="B9" s="41" t="s">
        <v>54</v>
      </c>
      <c r="C9" s="42"/>
      <c r="D9" s="42"/>
      <c r="E9" s="42"/>
      <c r="F9" s="42"/>
      <c r="G9" s="42"/>
      <c r="H9" s="42"/>
      <c r="I9" s="42"/>
      <c r="J9" s="43"/>
      <c r="K9" s="1"/>
    </row>
    <row r="10" spans="1:11" x14ac:dyDescent="0.25">
      <c r="A10" s="26" t="s">
        <v>37</v>
      </c>
      <c r="B10" s="41" t="s">
        <v>55</v>
      </c>
      <c r="C10" s="42"/>
      <c r="D10" s="42"/>
      <c r="E10" s="42"/>
      <c r="F10" s="42"/>
      <c r="G10" s="42"/>
      <c r="H10" s="42"/>
      <c r="I10" s="42"/>
      <c r="J10" s="43"/>
      <c r="K10" s="1"/>
    </row>
    <row r="11" spans="1:11" ht="44.25" customHeight="1" x14ac:dyDescent="0.25">
      <c r="A11" s="4" t="s">
        <v>8</v>
      </c>
      <c r="B11" s="44" t="s">
        <v>57</v>
      </c>
      <c r="C11" s="45"/>
      <c r="D11" s="45"/>
      <c r="E11" s="45"/>
      <c r="F11" s="45"/>
      <c r="G11" s="45"/>
      <c r="H11" s="45"/>
      <c r="I11" s="45"/>
      <c r="J11" s="46"/>
    </row>
    <row r="12" spans="1:11" ht="49.5" customHeight="1" x14ac:dyDescent="0.25">
      <c r="A12" s="4" t="s">
        <v>9</v>
      </c>
      <c r="B12" s="44" t="s">
        <v>56</v>
      </c>
      <c r="C12" s="45"/>
      <c r="D12" s="45"/>
      <c r="E12" s="45"/>
      <c r="F12" s="45"/>
      <c r="G12" s="45"/>
      <c r="H12" s="45"/>
      <c r="I12" s="45"/>
      <c r="J12" s="46"/>
    </row>
    <row r="13" spans="1:11" ht="15.75" x14ac:dyDescent="0.25">
      <c r="A13" s="47" t="s">
        <v>10</v>
      </c>
      <c r="B13" s="48"/>
      <c r="C13" s="48"/>
      <c r="D13" s="48"/>
      <c r="E13" s="48"/>
      <c r="F13" s="48"/>
      <c r="G13" s="48"/>
      <c r="H13" s="48"/>
      <c r="I13" s="48"/>
      <c r="J13" s="49"/>
    </row>
    <row r="14" spans="1:11" ht="27.75" customHeight="1" x14ac:dyDescent="0.25">
      <c r="A14" s="4" t="s">
        <v>11</v>
      </c>
      <c r="B14" s="27">
        <v>3</v>
      </c>
      <c r="C14" s="50" t="str">
        <f>IFERROR(VLOOKUP(B14,'[1]Validacion datos'!A2:B5,2,FALSE),"")</f>
        <v>DESARROLLO PRODUCTIVO</v>
      </c>
      <c r="D14" s="50"/>
      <c r="E14" s="50"/>
      <c r="F14" s="50"/>
      <c r="G14" s="50"/>
      <c r="H14" s="50"/>
      <c r="I14" s="50"/>
      <c r="J14" s="50"/>
    </row>
    <row r="15" spans="1:11" ht="26.25" customHeight="1" x14ac:dyDescent="0.25">
      <c r="A15" s="4" t="s">
        <v>12</v>
      </c>
      <c r="B15" s="7">
        <v>3.5</v>
      </c>
      <c r="C15" s="50" t="str">
        <f>IFERROR(VLOOKUP(B15,'[1]Validacion datos'!A8:B26,2,FALSE),"")</f>
        <v>Estructura productiva sectorial y territorialmente adecuada, integrada competitivamente a la economía global y que aprovecha las oportunidades del mercado local.</v>
      </c>
      <c r="D15" s="50"/>
      <c r="E15" s="50"/>
      <c r="F15" s="50"/>
      <c r="G15" s="50"/>
      <c r="H15" s="50"/>
      <c r="I15" s="50"/>
      <c r="J15" s="50"/>
    </row>
    <row r="16" spans="1:11" x14ac:dyDescent="0.25">
      <c r="A16" s="4" t="s">
        <v>13</v>
      </c>
      <c r="B16" s="8" t="s">
        <v>59</v>
      </c>
      <c r="C16" s="93" t="str">
        <f>IFERROR(VLOOKUP(B16,'[1]Validacion datos'!D8:E64,2,FALSE),"")</f>
        <v>Consolidar un entorno adecuado que incentive la inversión para el desarrollo sostenible del sector minero</v>
      </c>
      <c r="D16" s="93"/>
      <c r="E16" s="93"/>
      <c r="F16" s="93"/>
      <c r="G16" s="93"/>
      <c r="H16" s="93"/>
      <c r="I16" s="93"/>
      <c r="J16" s="93"/>
    </row>
    <row r="17" spans="1:11" ht="15.75" x14ac:dyDescent="0.25">
      <c r="A17" s="47" t="s">
        <v>14</v>
      </c>
      <c r="B17" s="48"/>
      <c r="C17" s="48"/>
      <c r="D17" s="48"/>
      <c r="E17" s="48"/>
      <c r="F17" s="48"/>
      <c r="G17" s="48"/>
      <c r="H17" s="48"/>
      <c r="I17" s="48"/>
      <c r="J17" s="49"/>
    </row>
    <row r="18" spans="1:11" ht="29.25" customHeight="1" x14ac:dyDescent="0.25">
      <c r="A18" s="4" t="s">
        <v>15</v>
      </c>
      <c r="B18" s="44" t="s">
        <v>76</v>
      </c>
      <c r="C18" s="44"/>
      <c r="D18" s="44"/>
      <c r="E18" s="44"/>
      <c r="F18" s="44"/>
      <c r="G18" s="44"/>
      <c r="H18" s="44"/>
      <c r="I18" s="44"/>
      <c r="J18" s="51"/>
    </row>
    <row r="19" spans="1:11" ht="33" customHeight="1" x14ac:dyDescent="0.25">
      <c r="A19" s="9" t="s">
        <v>16</v>
      </c>
      <c r="B19" s="44" t="s">
        <v>77</v>
      </c>
      <c r="C19" s="44"/>
      <c r="D19" s="44"/>
      <c r="E19" s="44"/>
      <c r="F19" s="44"/>
      <c r="G19" s="44"/>
      <c r="H19" s="44"/>
      <c r="I19" s="44"/>
      <c r="J19" s="51"/>
    </row>
    <row r="20" spans="1:11" ht="34.5" customHeight="1" x14ac:dyDescent="0.25">
      <c r="A20" s="9" t="s">
        <v>17</v>
      </c>
      <c r="B20" s="44" t="s">
        <v>78</v>
      </c>
      <c r="C20" s="44"/>
      <c r="D20" s="44"/>
      <c r="E20" s="44"/>
      <c r="F20" s="44"/>
      <c r="G20" s="44"/>
      <c r="H20" s="44"/>
      <c r="I20" s="44"/>
      <c r="J20" s="51"/>
    </row>
    <row r="21" spans="1:11" ht="60" customHeight="1" x14ac:dyDescent="0.25">
      <c r="A21" s="9" t="s">
        <v>38</v>
      </c>
      <c r="B21" s="44" t="s">
        <v>79</v>
      </c>
      <c r="C21" s="44"/>
      <c r="D21" s="44"/>
      <c r="E21" s="44"/>
      <c r="F21" s="44"/>
      <c r="G21" s="44"/>
      <c r="H21" s="44"/>
      <c r="I21" s="44"/>
      <c r="J21" s="51"/>
      <c r="K21" s="1"/>
    </row>
    <row r="22" spans="1:11" ht="15.75" x14ac:dyDescent="0.25">
      <c r="A22" s="47" t="s">
        <v>18</v>
      </c>
      <c r="B22" s="48"/>
      <c r="C22" s="48"/>
      <c r="D22" s="48"/>
      <c r="E22" s="48"/>
      <c r="F22" s="48"/>
      <c r="G22" s="48"/>
      <c r="H22" s="48"/>
      <c r="I22" s="48"/>
      <c r="J22" s="49"/>
    </row>
    <row r="23" spans="1:11" ht="15.75" x14ac:dyDescent="0.25">
      <c r="A23" s="56" t="s">
        <v>19</v>
      </c>
      <c r="B23" s="57"/>
      <c r="C23" s="57"/>
      <c r="D23" s="57"/>
      <c r="E23" s="57"/>
      <c r="F23" s="57"/>
      <c r="G23" s="57"/>
      <c r="H23" s="57"/>
      <c r="I23" s="57"/>
      <c r="J23" s="58"/>
      <c r="K23" s="1"/>
    </row>
    <row r="24" spans="1:11" ht="15" customHeight="1" x14ac:dyDescent="0.25">
      <c r="A24" s="81" t="s">
        <v>20</v>
      </c>
      <c r="B24" s="82"/>
      <c r="C24" s="83" t="s">
        <v>21</v>
      </c>
      <c r="D24" s="85"/>
      <c r="E24" s="85"/>
      <c r="F24" s="85" t="s">
        <v>22</v>
      </c>
      <c r="G24" s="85"/>
      <c r="H24" s="82"/>
      <c r="I24" s="83" t="s">
        <v>23</v>
      </c>
      <c r="J24" s="84"/>
    </row>
    <row r="25" spans="1:11" x14ac:dyDescent="0.25">
      <c r="A25" s="52">
        <v>13390482</v>
      </c>
      <c r="B25" s="53"/>
      <c r="C25" s="78">
        <v>13390482</v>
      </c>
      <c r="D25" s="79"/>
      <c r="E25" s="80"/>
      <c r="F25" s="78"/>
      <c r="G25" s="79"/>
      <c r="H25" s="80"/>
      <c r="I25" s="54">
        <f>IF(G25&gt;0,G25/C25,0)</f>
        <v>0</v>
      </c>
      <c r="J25" s="55"/>
    </row>
    <row r="26" spans="1:11" ht="15.75" x14ac:dyDescent="0.25">
      <c r="A26" s="56" t="s">
        <v>24</v>
      </c>
      <c r="B26" s="57"/>
      <c r="C26" s="57"/>
      <c r="D26" s="57"/>
      <c r="E26" s="57"/>
      <c r="F26" s="57"/>
      <c r="G26" s="57"/>
      <c r="H26" s="57"/>
      <c r="I26" s="57"/>
      <c r="J26" s="58"/>
      <c r="K26" s="1"/>
    </row>
    <row r="27" spans="1:11" x14ac:dyDescent="0.25">
      <c r="A27" s="5"/>
      <c r="B27"/>
      <c r="C27" s="75" t="s">
        <v>51</v>
      </c>
      <c r="D27" s="76"/>
      <c r="E27" s="75" t="s">
        <v>49</v>
      </c>
      <c r="F27" s="76"/>
      <c r="G27" s="75" t="s">
        <v>50</v>
      </c>
      <c r="H27" s="75"/>
      <c r="I27" s="75" t="s">
        <v>25</v>
      </c>
      <c r="J27" s="77"/>
    </row>
    <row r="28" spans="1:11" ht="38.25" x14ac:dyDescent="0.25">
      <c r="A28" s="10" t="s">
        <v>26</v>
      </c>
      <c r="B28" s="11" t="s">
        <v>27</v>
      </c>
      <c r="C28" s="11" t="s">
        <v>39</v>
      </c>
      <c r="D28" s="11" t="s">
        <v>40</v>
      </c>
      <c r="E28" s="11" t="s">
        <v>43</v>
      </c>
      <c r="F28" s="11" t="s">
        <v>44</v>
      </c>
      <c r="G28" s="11" t="s">
        <v>45</v>
      </c>
      <c r="H28" s="11" t="s">
        <v>46</v>
      </c>
      <c r="I28" s="11" t="s">
        <v>47</v>
      </c>
      <c r="J28" s="12" t="s">
        <v>48</v>
      </c>
    </row>
    <row r="29" spans="1:11" ht="72.75" customHeight="1" x14ac:dyDescent="0.25">
      <c r="A29" s="33" t="s">
        <v>80</v>
      </c>
      <c r="B29" s="34" t="s">
        <v>94</v>
      </c>
      <c r="C29" s="13">
        <v>50</v>
      </c>
      <c r="D29" s="14">
        <v>13390482</v>
      </c>
      <c r="E29" s="99">
        <v>15</v>
      </c>
      <c r="F29" s="99">
        <v>4017145</v>
      </c>
      <c r="G29" s="100">
        <v>15</v>
      </c>
      <c r="H29" s="99">
        <v>0</v>
      </c>
      <c r="I29" s="102">
        <f>IF(G29&gt;0,G29/E29,0)</f>
        <v>1</v>
      </c>
      <c r="J29" s="103">
        <f>IF(H29&gt;0,H29/F29,0)</f>
        <v>0</v>
      </c>
    </row>
    <row r="30" spans="1:11" x14ac:dyDescent="0.25">
      <c r="A30" s="17"/>
      <c r="B30" s="18"/>
      <c r="C30" s="19"/>
      <c r="D30" s="20">
        <f t="shared" ref="D30" si="0">+C26</f>
        <v>0</v>
      </c>
      <c r="E30" s="20"/>
      <c r="F30" s="20">
        <f>Tabla15[[#This Row],[Financiera
(B)]]/4</f>
        <v>0</v>
      </c>
      <c r="G30" s="21"/>
      <c r="H30" s="20">
        <f>Tabla15[[#This Row],[Financiera
(D)]]</f>
        <v>0</v>
      </c>
      <c r="I30" s="15">
        <f t="shared" ref="I30" si="1">IF(G30&gt;0,G30/E30,0)</f>
        <v>0</v>
      </c>
      <c r="J30" s="16">
        <f t="shared" ref="J30" si="2">IF(H30&gt;0,H30/F30,0)</f>
        <v>0</v>
      </c>
    </row>
    <row r="31" spans="1:11" ht="15.75" x14ac:dyDescent="0.25">
      <c r="A31" s="47" t="s">
        <v>28</v>
      </c>
      <c r="B31" s="48"/>
      <c r="C31" s="48"/>
      <c r="D31" s="48"/>
      <c r="E31" s="48"/>
      <c r="F31" s="48"/>
      <c r="G31" s="48"/>
      <c r="H31" s="48"/>
      <c r="I31" s="48"/>
      <c r="J31" s="49"/>
    </row>
    <row r="32" spans="1:11" ht="15.75" x14ac:dyDescent="0.25">
      <c r="A32" s="56" t="s">
        <v>29</v>
      </c>
      <c r="B32" s="57"/>
      <c r="C32" s="57"/>
      <c r="D32" s="57"/>
      <c r="E32" s="57"/>
      <c r="F32" s="57"/>
      <c r="G32" s="57"/>
      <c r="H32" s="57"/>
      <c r="I32" s="57"/>
      <c r="J32" s="58"/>
      <c r="K32" s="1"/>
    </row>
    <row r="33" spans="1:11" x14ac:dyDescent="0.25">
      <c r="A33" s="22" t="s">
        <v>30</v>
      </c>
      <c r="B33" s="44" t="s">
        <v>81</v>
      </c>
      <c r="C33" s="44"/>
      <c r="D33" s="44"/>
      <c r="E33" s="44"/>
      <c r="F33" s="44"/>
      <c r="G33" s="44"/>
      <c r="H33" s="44"/>
      <c r="I33" s="44"/>
      <c r="J33" s="51"/>
    </row>
    <row r="34" spans="1:11" ht="30" x14ac:dyDescent="0.25">
      <c r="A34" s="22" t="s">
        <v>31</v>
      </c>
      <c r="B34" s="44" t="s">
        <v>82</v>
      </c>
      <c r="C34" s="44"/>
      <c r="D34" s="44"/>
      <c r="E34" s="44"/>
      <c r="F34" s="44"/>
      <c r="G34" s="44"/>
      <c r="H34" s="44"/>
      <c r="I34" s="44"/>
      <c r="J34" s="51"/>
    </row>
    <row r="35" spans="1:11" ht="42.75" customHeight="1" x14ac:dyDescent="0.25">
      <c r="A35" s="22" t="s">
        <v>32</v>
      </c>
      <c r="B35" s="44" t="s">
        <v>111</v>
      </c>
      <c r="C35" s="44"/>
      <c r="D35" s="44"/>
      <c r="E35" s="44"/>
      <c r="F35" s="44"/>
      <c r="G35" s="44"/>
      <c r="H35" s="44"/>
      <c r="I35" s="44"/>
      <c r="J35" s="51"/>
    </row>
    <row r="36" spans="1:11" ht="30" x14ac:dyDescent="0.25">
      <c r="A36" s="22" t="s">
        <v>33</v>
      </c>
      <c r="B36" s="44" t="s">
        <v>119</v>
      </c>
      <c r="C36" s="44"/>
      <c r="D36" s="44"/>
      <c r="E36" s="44"/>
      <c r="F36" s="44"/>
      <c r="G36" s="44"/>
      <c r="H36" s="44"/>
      <c r="I36" s="44"/>
      <c r="J36" s="51"/>
    </row>
    <row r="37" spans="1:11" ht="15.75" x14ac:dyDescent="0.25">
      <c r="A37" s="47" t="s">
        <v>34</v>
      </c>
      <c r="B37" s="48"/>
      <c r="C37" s="48"/>
      <c r="D37" s="48"/>
      <c r="E37" s="48"/>
      <c r="F37" s="48"/>
      <c r="G37" s="48"/>
      <c r="H37" s="48"/>
      <c r="I37" s="48"/>
      <c r="J37" s="49"/>
    </row>
    <row r="38" spans="1:11" ht="15.75" x14ac:dyDescent="0.25">
      <c r="A38" s="86" t="s">
        <v>35</v>
      </c>
      <c r="B38" s="87"/>
      <c r="C38" s="87"/>
      <c r="D38" s="87"/>
      <c r="E38" s="87"/>
      <c r="F38" s="87"/>
      <c r="G38" s="87"/>
      <c r="H38" s="87"/>
      <c r="I38" s="87"/>
      <c r="J38" s="88"/>
      <c r="K38" s="1"/>
    </row>
    <row r="39" spans="1:11" ht="27.75" customHeight="1" x14ac:dyDescent="0.25">
      <c r="A39" s="89" t="s">
        <v>41</v>
      </c>
      <c r="B39" s="90"/>
      <c r="C39" s="90"/>
      <c r="D39" s="90"/>
      <c r="E39" s="90"/>
      <c r="F39" s="90"/>
      <c r="G39" s="90"/>
      <c r="H39" s="90"/>
      <c r="I39" s="90"/>
      <c r="J39" s="91"/>
    </row>
    <row r="40" spans="1:11" ht="27.75" customHeight="1" x14ac:dyDescent="0.25">
      <c r="A40" s="28"/>
      <c r="B40" s="28"/>
      <c r="C40" s="28"/>
      <c r="D40" s="28"/>
      <c r="E40" s="28"/>
      <c r="F40" s="28"/>
      <c r="G40" s="28"/>
      <c r="H40" s="28"/>
      <c r="I40" s="28"/>
      <c r="J40" s="28"/>
    </row>
    <row r="41" spans="1:11" ht="30.75" customHeight="1" x14ac:dyDescent="0.25">
      <c r="A41" s="92" t="s">
        <v>42</v>
      </c>
      <c r="B41" s="92"/>
      <c r="C41" s="92"/>
      <c r="D41" s="92"/>
      <c r="E41" s="92"/>
      <c r="F41" s="92"/>
      <c r="G41" s="92"/>
      <c r="H41" s="92"/>
      <c r="I41" s="92"/>
      <c r="J41" s="92"/>
    </row>
    <row r="43" spans="1:11" x14ac:dyDescent="0.25">
      <c r="A43" s="31" t="s">
        <v>60</v>
      </c>
      <c r="B43" s="32">
        <v>13390482</v>
      </c>
    </row>
    <row r="44" spans="1:11" x14ac:dyDescent="0.25">
      <c r="A44" s="31" t="s">
        <v>62</v>
      </c>
      <c r="B44" s="32"/>
      <c r="C44" s="39" t="s">
        <v>106</v>
      </c>
      <c r="D44" s="39"/>
      <c r="E44" s="39"/>
      <c r="G44" s="39" t="s">
        <v>61</v>
      </c>
      <c r="H44" s="39"/>
      <c r="I44" s="39"/>
    </row>
    <row r="45" spans="1:11" x14ac:dyDescent="0.25">
      <c r="A45" s="31" t="s">
        <v>64</v>
      </c>
      <c r="B45" s="105"/>
      <c r="C45" s="40" t="s">
        <v>107</v>
      </c>
      <c r="D45" s="40"/>
      <c r="E45" s="40"/>
      <c r="G45" s="40" t="s">
        <v>63</v>
      </c>
      <c r="H45" s="40"/>
      <c r="I45" s="40"/>
    </row>
  </sheetData>
  <mergeCells count="52">
    <mergeCell ref="A38:J38"/>
    <mergeCell ref="A39:J39"/>
    <mergeCell ref="A41:J41"/>
    <mergeCell ref="G44:I44"/>
    <mergeCell ref="G45:I45"/>
    <mergeCell ref="C44:E44"/>
    <mergeCell ref="C45:E45"/>
    <mergeCell ref="A37:J37"/>
    <mergeCell ref="A26:J26"/>
    <mergeCell ref="C27:D27"/>
    <mergeCell ref="E27:F27"/>
    <mergeCell ref="G27:H27"/>
    <mergeCell ref="I27:J27"/>
    <mergeCell ref="A31:J31"/>
    <mergeCell ref="A32:J32"/>
    <mergeCell ref="B33:J33"/>
    <mergeCell ref="B34:J34"/>
    <mergeCell ref="B35:J35"/>
    <mergeCell ref="B36:J36"/>
    <mergeCell ref="A25:B25"/>
    <mergeCell ref="C25:E25"/>
    <mergeCell ref="F25:H25"/>
    <mergeCell ref="I25:J25"/>
    <mergeCell ref="A17:J17"/>
    <mergeCell ref="B18:J18"/>
    <mergeCell ref="B19:J19"/>
    <mergeCell ref="B20:J20"/>
    <mergeCell ref="B21:J21"/>
    <mergeCell ref="A22:J22"/>
    <mergeCell ref="A23:J23"/>
    <mergeCell ref="A24:B24"/>
    <mergeCell ref="C24:E24"/>
    <mergeCell ref="F24:H24"/>
    <mergeCell ref="I24:J24"/>
    <mergeCell ref="C16:J16"/>
    <mergeCell ref="A5:J5"/>
    <mergeCell ref="A6:J6"/>
    <mergeCell ref="A7:J7"/>
    <mergeCell ref="B8:J8"/>
    <mergeCell ref="B9:J9"/>
    <mergeCell ref="B10:J10"/>
    <mergeCell ref="B11:J11"/>
    <mergeCell ref="B12:J12"/>
    <mergeCell ref="A13:J13"/>
    <mergeCell ref="C14:J14"/>
    <mergeCell ref="C15:J15"/>
    <mergeCell ref="A4:J4"/>
    <mergeCell ref="B1:J1"/>
    <mergeCell ref="B2:C2"/>
    <mergeCell ref="D2:H2"/>
    <mergeCell ref="B3:C3"/>
    <mergeCell ref="D3:H3"/>
  </mergeCells>
  <dataValidations count="15">
    <dataValidation allowBlank="1" sqref="A8" xr:uid="{00000000-0002-0000-0200-000000000000}"/>
    <dataValidation allowBlank="1" showInputMessage="1" prompt="Nombre del capítulo" sqref="B8:J10" xr:uid="{00000000-0002-0000-0200-000001000000}"/>
    <dataValidation allowBlank="1" showInputMessage="1" showErrorMessage="1" prompt="¿A quién va dirigido el programa?, ¿qué característica tiene esta población que requiere ser beneficiada?" sqref="B20:J20" xr:uid="{00000000-0002-0000-0200-000002000000}"/>
    <dataValidation allowBlank="1" showInputMessage="1" showErrorMessage="1" prompt="Nombre del producto" sqref="B33:J33" xr:uid="{00000000-0002-0000-0200-000003000000}"/>
    <dataValidation allowBlank="1" showInputMessage="1" showErrorMessage="1" prompt="1. Describir lo plasmado en el presupuesto_x000a_2. Describir lo alcanzado en términos financieros y de producción " sqref="B35:J35" xr:uid="{00000000-0002-0000-0200-000004000000}"/>
    <dataValidation allowBlank="1" showInputMessage="1" showErrorMessage="1" prompt="De existir desvío, explicar razones." sqref="B36:J36" xr:uid="{00000000-0002-0000-0200-000005000000}"/>
    <dataValidation allowBlank="1" showInputMessage="1" showErrorMessage="1" prompt="Oportunidades de mejora identificadas" sqref="A39:J40" xr:uid="{00000000-0002-0000-0200-000006000000}"/>
    <dataValidation allowBlank="1" showInputMessage="1" showErrorMessage="1" prompt="Presupuesto del programa" sqref="A25:C25 F25" xr:uid="{00000000-0002-0000-0200-000007000000}"/>
    <dataValidation allowBlank="1" showInputMessage="1" showErrorMessage="1" prompt="¿En qué consiste el programa?" sqref="B34:J34 B19:J19" xr:uid="{00000000-0002-0000-0200-000008000000}"/>
    <dataValidation allowBlank="1" showInputMessage="1" showErrorMessage="1" prompt="Nombre de cada producto" sqref="A28:A30" xr:uid="{00000000-0002-0000-0200-000009000000}"/>
    <dataValidation allowBlank="1" showInputMessage="1" showErrorMessage="1" prompt="Nombre del indicador" sqref="B28:B30" xr:uid="{00000000-0002-0000-0200-00000A000000}"/>
    <dataValidation allowBlank="1" showInputMessage="1" showErrorMessage="1" prompt="Meta anual del indicador" sqref="C28:C30 E28" xr:uid="{00000000-0002-0000-0200-00000B000000}"/>
    <dataValidation allowBlank="1" showInputMessage="1" showErrorMessage="1" prompt="Monto presupuestado para el producto" sqref="D28:D30 E29:F30 F28" xr:uid="{00000000-0002-0000-0200-00000C000000}"/>
    <dataValidation allowBlank="1" showInputMessage="1" showErrorMessage="1" prompt="Meta alcanzada en el trimestre" sqref="G28:G30" xr:uid="{00000000-0002-0000-0200-00000D000000}"/>
    <dataValidation allowBlank="1" showInputMessage="1" showErrorMessage="1" prompt="Monto ejecutado en el trimestre" sqref="H28:H30" xr:uid="{00000000-0002-0000-0200-00000E000000}"/>
  </dataValidations>
  <pageMargins left="0.70866141732283472" right="0.70866141732283472" top="0.74803149606299213" bottom="0.74803149606299213" header="0.31496062992125984" footer="0.31496062992125984"/>
  <pageSetup scale="65" orientation="portrait" r:id="rId1"/>
  <drawing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K45"/>
  <sheetViews>
    <sheetView tabSelected="1" topLeftCell="A28" workbookViewId="0">
      <selection activeCell="K45" sqref="K45"/>
    </sheetView>
  </sheetViews>
  <sheetFormatPr baseColWidth="10" defaultRowHeight="15" x14ac:dyDescent="0.25"/>
  <cols>
    <col min="1" max="1" width="23" style="6" customWidth="1"/>
    <col min="2" max="2" width="13.7109375" style="6" bestFit="1" customWidth="1"/>
    <col min="3" max="10" width="12.7109375" style="6" customWidth="1"/>
    <col min="11" max="11" width="11.42578125" style="6"/>
  </cols>
  <sheetData>
    <row r="1" spans="1:11" ht="21.75" thickBot="1" x14ac:dyDescent="0.3">
      <c r="A1" s="23"/>
      <c r="B1" s="62" t="s">
        <v>52</v>
      </c>
      <c r="C1" s="63"/>
      <c r="D1" s="63"/>
      <c r="E1" s="63"/>
      <c r="F1" s="63"/>
      <c r="G1" s="63"/>
      <c r="H1" s="63"/>
      <c r="I1" s="63"/>
      <c r="J1" s="64"/>
      <c r="K1" s="1"/>
    </row>
    <row r="2" spans="1:11" ht="21.75" thickBot="1" x14ac:dyDescent="0.3">
      <c r="A2" s="24"/>
      <c r="B2" s="65" t="s">
        <v>0</v>
      </c>
      <c r="C2" s="66"/>
      <c r="D2" s="65" t="s">
        <v>1</v>
      </c>
      <c r="E2" s="66"/>
      <c r="F2" s="66"/>
      <c r="G2" s="66"/>
      <c r="H2" s="67"/>
      <c r="I2" s="2" t="s">
        <v>2</v>
      </c>
      <c r="J2" s="3" t="s">
        <v>3</v>
      </c>
      <c r="K2" s="1"/>
    </row>
    <row r="3" spans="1:11" ht="21.75" thickBot="1" x14ac:dyDescent="0.3">
      <c r="A3" s="25"/>
      <c r="B3" s="68" t="s">
        <v>4</v>
      </c>
      <c r="C3" s="69"/>
      <c r="D3" s="68"/>
      <c r="E3" s="69"/>
      <c r="F3" s="69"/>
      <c r="G3" s="69"/>
      <c r="H3" s="70"/>
      <c r="I3" s="29"/>
      <c r="J3" s="30"/>
      <c r="K3" s="1"/>
    </row>
    <row r="4" spans="1:11" x14ac:dyDescent="0.25">
      <c r="A4" s="71"/>
      <c r="B4" s="72"/>
      <c r="C4" s="72"/>
      <c r="D4" s="73"/>
      <c r="E4" s="73"/>
      <c r="F4" s="73"/>
      <c r="G4" s="73"/>
      <c r="H4" s="73"/>
      <c r="I4" s="72"/>
      <c r="J4" s="74"/>
      <c r="K4" s="1"/>
    </row>
    <row r="5" spans="1:11" ht="3" customHeight="1" x14ac:dyDescent="0.25">
      <c r="A5" s="59"/>
      <c r="B5" s="60"/>
      <c r="C5" s="60"/>
      <c r="D5" s="60"/>
      <c r="E5" s="60"/>
      <c r="F5" s="60"/>
      <c r="G5" s="60"/>
      <c r="H5" s="60"/>
      <c r="I5" s="60"/>
      <c r="J5" s="61"/>
      <c r="K5" s="1"/>
    </row>
    <row r="6" spans="1:11" ht="15.75" x14ac:dyDescent="0.25">
      <c r="A6" s="47" t="s">
        <v>5</v>
      </c>
      <c r="B6" s="48"/>
      <c r="C6" s="48"/>
      <c r="D6" s="48"/>
      <c r="E6" s="48"/>
      <c r="F6" s="48"/>
      <c r="G6" s="48"/>
      <c r="H6" s="48"/>
      <c r="I6" s="48"/>
      <c r="J6" s="49"/>
      <c r="K6" s="1"/>
    </row>
    <row r="7" spans="1:11" ht="15.75" x14ac:dyDescent="0.25">
      <c r="A7" s="56" t="s">
        <v>6</v>
      </c>
      <c r="B7" s="57"/>
      <c r="C7" s="57"/>
      <c r="D7" s="57"/>
      <c r="E7" s="57"/>
      <c r="F7" s="57"/>
      <c r="G7" s="57"/>
      <c r="H7" s="57"/>
      <c r="I7" s="57"/>
      <c r="J7" s="58"/>
      <c r="K7" s="1"/>
    </row>
    <row r="8" spans="1:11" x14ac:dyDescent="0.25">
      <c r="A8" s="4" t="s">
        <v>7</v>
      </c>
      <c r="B8" s="41" t="s">
        <v>53</v>
      </c>
      <c r="C8" s="42"/>
      <c r="D8" s="42"/>
      <c r="E8" s="42"/>
      <c r="F8" s="42"/>
      <c r="G8" s="42"/>
      <c r="H8" s="42"/>
      <c r="I8" s="42"/>
      <c r="J8" s="43"/>
      <c r="K8" s="1"/>
    </row>
    <row r="9" spans="1:11" ht="15" customHeight="1" x14ac:dyDescent="0.25">
      <c r="A9" s="26" t="s">
        <v>36</v>
      </c>
      <c r="B9" s="41" t="s">
        <v>54</v>
      </c>
      <c r="C9" s="42"/>
      <c r="D9" s="42"/>
      <c r="E9" s="42"/>
      <c r="F9" s="42"/>
      <c r="G9" s="42"/>
      <c r="H9" s="42"/>
      <c r="I9" s="42"/>
      <c r="J9" s="43"/>
      <c r="K9" s="1"/>
    </row>
    <row r="10" spans="1:11" x14ac:dyDescent="0.25">
      <c r="A10" s="26" t="s">
        <v>37</v>
      </c>
      <c r="B10" s="41" t="s">
        <v>55</v>
      </c>
      <c r="C10" s="42"/>
      <c r="D10" s="42"/>
      <c r="E10" s="42"/>
      <c r="F10" s="42"/>
      <c r="G10" s="42"/>
      <c r="H10" s="42"/>
      <c r="I10" s="42"/>
      <c r="J10" s="43"/>
      <c r="K10" s="1"/>
    </row>
    <row r="11" spans="1:11" ht="44.25" customHeight="1" x14ac:dyDescent="0.25">
      <c r="A11" s="4" t="s">
        <v>8</v>
      </c>
      <c r="B11" s="44" t="s">
        <v>57</v>
      </c>
      <c r="C11" s="45"/>
      <c r="D11" s="45"/>
      <c r="E11" s="45"/>
      <c r="F11" s="45"/>
      <c r="G11" s="45"/>
      <c r="H11" s="45"/>
      <c r="I11" s="45"/>
      <c r="J11" s="46"/>
    </row>
    <row r="12" spans="1:11" ht="49.5" customHeight="1" x14ac:dyDescent="0.25">
      <c r="A12" s="4" t="s">
        <v>9</v>
      </c>
      <c r="B12" s="44" t="s">
        <v>56</v>
      </c>
      <c r="C12" s="45"/>
      <c r="D12" s="45"/>
      <c r="E12" s="45"/>
      <c r="F12" s="45"/>
      <c r="G12" s="45"/>
      <c r="H12" s="45"/>
      <c r="I12" s="45"/>
      <c r="J12" s="46"/>
    </row>
    <row r="13" spans="1:11" ht="15.75" x14ac:dyDescent="0.25">
      <c r="A13" s="47" t="s">
        <v>10</v>
      </c>
      <c r="B13" s="48"/>
      <c r="C13" s="48"/>
      <c r="D13" s="48"/>
      <c r="E13" s="48"/>
      <c r="F13" s="48"/>
      <c r="G13" s="48"/>
      <c r="H13" s="48"/>
      <c r="I13" s="48"/>
      <c r="J13" s="49"/>
    </row>
    <row r="14" spans="1:11" ht="27.75" customHeight="1" x14ac:dyDescent="0.25">
      <c r="A14" s="4" t="s">
        <v>11</v>
      </c>
      <c r="B14" s="27">
        <v>3</v>
      </c>
      <c r="C14" s="50" t="str">
        <f>IFERROR(VLOOKUP(B14,'[1]Validacion datos'!A2:B5,2,FALSE),"")</f>
        <v>DESARROLLO PRODUCTIVO</v>
      </c>
      <c r="D14" s="50"/>
      <c r="E14" s="50"/>
      <c r="F14" s="50"/>
      <c r="G14" s="50"/>
      <c r="H14" s="50"/>
      <c r="I14" s="50"/>
      <c r="J14" s="50"/>
    </row>
    <row r="15" spans="1:11" ht="26.25" customHeight="1" x14ac:dyDescent="0.25">
      <c r="A15" s="4" t="s">
        <v>12</v>
      </c>
      <c r="B15" s="7">
        <v>3.5</v>
      </c>
      <c r="C15" s="50" t="str">
        <f>IFERROR(VLOOKUP(B15,'[1]Validacion datos'!A8:B26,2,FALSE),"")</f>
        <v>Estructura productiva sectorial y territorialmente adecuada, integrada competitivamente a la economía global y que aprovecha las oportunidades del mercado local.</v>
      </c>
      <c r="D15" s="50"/>
      <c r="E15" s="50"/>
      <c r="F15" s="50"/>
      <c r="G15" s="50"/>
      <c r="H15" s="50"/>
      <c r="I15" s="50"/>
      <c r="J15" s="50"/>
    </row>
    <row r="16" spans="1:11" x14ac:dyDescent="0.25">
      <c r="A16" s="4" t="s">
        <v>13</v>
      </c>
      <c r="B16" s="8" t="s">
        <v>59</v>
      </c>
      <c r="C16" s="93" t="str">
        <f>IFERROR(VLOOKUP(B16,'[1]Validacion datos'!D8:E64,2,FALSE),"")</f>
        <v>Consolidar un entorno adecuado que incentive la inversión para el desarrollo sostenible del sector minero</v>
      </c>
      <c r="D16" s="93"/>
      <c r="E16" s="93"/>
      <c r="F16" s="93"/>
      <c r="G16" s="93"/>
      <c r="H16" s="93"/>
      <c r="I16" s="93"/>
      <c r="J16" s="93"/>
    </row>
    <row r="17" spans="1:11" ht="15.75" x14ac:dyDescent="0.25">
      <c r="A17" s="47" t="s">
        <v>14</v>
      </c>
      <c r="B17" s="48"/>
      <c r="C17" s="48"/>
      <c r="D17" s="48"/>
      <c r="E17" s="48"/>
      <c r="F17" s="48"/>
      <c r="G17" s="48"/>
      <c r="H17" s="48"/>
      <c r="I17" s="48"/>
      <c r="J17" s="49"/>
    </row>
    <row r="18" spans="1:11" ht="29.25" customHeight="1" x14ac:dyDescent="0.25">
      <c r="A18" s="4" t="s">
        <v>15</v>
      </c>
      <c r="B18" s="44" t="s">
        <v>87</v>
      </c>
      <c r="C18" s="44"/>
      <c r="D18" s="44"/>
      <c r="E18" s="44"/>
      <c r="F18" s="44"/>
      <c r="G18" s="44"/>
      <c r="H18" s="44"/>
      <c r="I18" s="44"/>
      <c r="J18" s="51"/>
    </row>
    <row r="19" spans="1:11" ht="55.5" customHeight="1" x14ac:dyDescent="0.25">
      <c r="A19" s="9" t="s">
        <v>16</v>
      </c>
      <c r="B19" s="44" t="s">
        <v>102</v>
      </c>
      <c r="C19" s="44"/>
      <c r="D19" s="44"/>
      <c r="E19" s="44"/>
      <c r="F19" s="44"/>
      <c r="G19" s="44"/>
      <c r="H19" s="44"/>
      <c r="I19" s="44"/>
      <c r="J19" s="51"/>
    </row>
    <row r="20" spans="1:11" ht="34.5" customHeight="1" x14ac:dyDescent="0.25">
      <c r="A20" s="9" t="s">
        <v>17</v>
      </c>
      <c r="B20" s="44" t="s">
        <v>58</v>
      </c>
      <c r="C20" s="44"/>
      <c r="D20" s="44"/>
      <c r="E20" s="44"/>
      <c r="F20" s="44"/>
      <c r="G20" s="44"/>
      <c r="H20" s="44"/>
      <c r="I20" s="44"/>
      <c r="J20" s="51"/>
    </row>
    <row r="21" spans="1:11" ht="60" customHeight="1" x14ac:dyDescent="0.25">
      <c r="A21" s="9" t="s">
        <v>38</v>
      </c>
      <c r="B21" s="44" t="s">
        <v>88</v>
      </c>
      <c r="C21" s="44"/>
      <c r="D21" s="44"/>
      <c r="E21" s="44"/>
      <c r="F21" s="44"/>
      <c r="G21" s="44"/>
      <c r="H21" s="44"/>
      <c r="I21" s="44"/>
      <c r="J21" s="51"/>
      <c r="K21" s="1"/>
    </row>
    <row r="22" spans="1:11" ht="15.75" x14ac:dyDescent="0.25">
      <c r="A22" s="47" t="s">
        <v>18</v>
      </c>
      <c r="B22" s="48"/>
      <c r="C22" s="48"/>
      <c r="D22" s="48"/>
      <c r="E22" s="48"/>
      <c r="F22" s="48"/>
      <c r="G22" s="48"/>
      <c r="H22" s="48"/>
      <c r="I22" s="48"/>
      <c r="J22" s="49"/>
    </row>
    <row r="23" spans="1:11" ht="15.75" x14ac:dyDescent="0.25">
      <c r="A23" s="56" t="s">
        <v>19</v>
      </c>
      <c r="B23" s="57"/>
      <c r="C23" s="57"/>
      <c r="D23" s="57"/>
      <c r="E23" s="57"/>
      <c r="F23" s="57"/>
      <c r="G23" s="57"/>
      <c r="H23" s="57"/>
      <c r="I23" s="57"/>
      <c r="J23" s="58"/>
      <c r="K23" s="1"/>
    </row>
    <row r="24" spans="1:11" ht="15" customHeight="1" x14ac:dyDescent="0.25">
      <c r="A24" s="81" t="s">
        <v>20</v>
      </c>
      <c r="B24" s="82"/>
      <c r="C24" s="83" t="s">
        <v>21</v>
      </c>
      <c r="D24" s="85"/>
      <c r="E24" s="85"/>
      <c r="F24" s="85" t="s">
        <v>22</v>
      </c>
      <c r="G24" s="85"/>
      <c r="H24" s="82"/>
      <c r="I24" s="83" t="s">
        <v>23</v>
      </c>
      <c r="J24" s="84"/>
    </row>
    <row r="25" spans="1:11" x14ac:dyDescent="0.25">
      <c r="A25" s="52">
        <v>4441179</v>
      </c>
      <c r="B25" s="53"/>
      <c r="C25" s="78">
        <v>4441179</v>
      </c>
      <c r="D25" s="79"/>
      <c r="E25" s="80"/>
      <c r="F25" s="78"/>
      <c r="G25" s="79"/>
      <c r="H25" s="80"/>
      <c r="I25" s="54">
        <f>IF(G25&gt;0,G25/C25,0)</f>
        <v>0</v>
      </c>
      <c r="J25" s="55"/>
    </row>
    <row r="26" spans="1:11" ht="15.75" x14ac:dyDescent="0.25">
      <c r="A26" s="56" t="s">
        <v>24</v>
      </c>
      <c r="B26" s="57"/>
      <c r="C26" s="57"/>
      <c r="D26" s="57"/>
      <c r="E26" s="57"/>
      <c r="F26" s="57"/>
      <c r="G26" s="57"/>
      <c r="H26" s="57"/>
      <c r="I26" s="57"/>
      <c r="J26" s="58"/>
      <c r="K26" s="1"/>
    </row>
    <row r="27" spans="1:11" x14ac:dyDescent="0.25">
      <c r="A27" s="5"/>
      <c r="B27"/>
      <c r="C27" s="75" t="s">
        <v>51</v>
      </c>
      <c r="D27" s="76"/>
      <c r="E27" s="75" t="s">
        <v>49</v>
      </c>
      <c r="F27" s="76"/>
      <c r="G27" s="75" t="s">
        <v>50</v>
      </c>
      <c r="H27" s="75"/>
      <c r="I27" s="75" t="s">
        <v>25</v>
      </c>
      <c r="J27" s="77"/>
    </row>
    <row r="28" spans="1:11" ht="38.25" x14ac:dyDescent="0.25">
      <c r="A28" s="10" t="s">
        <v>26</v>
      </c>
      <c r="B28" s="11" t="s">
        <v>27</v>
      </c>
      <c r="C28" s="11" t="s">
        <v>39</v>
      </c>
      <c r="D28" s="11" t="s">
        <v>40</v>
      </c>
      <c r="E28" s="11" t="s">
        <v>43</v>
      </c>
      <c r="F28" s="11" t="s">
        <v>44</v>
      </c>
      <c r="G28" s="11" t="s">
        <v>45</v>
      </c>
      <c r="H28" s="11" t="s">
        <v>46</v>
      </c>
      <c r="I28" s="11" t="s">
        <v>47</v>
      </c>
      <c r="J28" s="12" t="s">
        <v>48</v>
      </c>
    </row>
    <row r="29" spans="1:11" ht="134.25" customHeight="1" x14ac:dyDescent="0.25">
      <c r="A29" s="37" t="s">
        <v>103</v>
      </c>
      <c r="B29" s="34" t="s">
        <v>104</v>
      </c>
      <c r="C29" s="13">
        <v>53</v>
      </c>
      <c r="D29" s="14">
        <f t="shared" ref="D29:D30" si="0">+C25</f>
        <v>4441179</v>
      </c>
      <c r="E29" s="99">
        <v>9</v>
      </c>
      <c r="F29" s="99">
        <v>1089346</v>
      </c>
      <c r="G29" s="100">
        <v>8</v>
      </c>
      <c r="H29" s="99">
        <v>0</v>
      </c>
      <c r="I29" s="102">
        <f t="shared" ref="I29:J30" si="1">IF(G29&gt;0,G29/E29,0)</f>
        <v>0.88888888888888884</v>
      </c>
      <c r="J29" s="103">
        <f t="shared" si="1"/>
        <v>0</v>
      </c>
    </row>
    <row r="30" spans="1:11" x14ac:dyDescent="0.25">
      <c r="A30" s="17"/>
      <c r="B30" s="18"/>
      <c r="C30" s="19"/>
      <c r="D30" s="20">
        <f t="shared" si="0"/>
        <v>0</v>
      </c>
      <c r="E30" s="20"/>
      <c r="F30" s="20">
        <f>Tabla179[[#This Row],[Financiera
(B)]]/4</f>
        <v>0</v>
      </c>
      <c r="G30" s="21"/>
      <c r="H30" s="20">
        <f>Tabla179[[#This Row],[Financiera
(D)]]</f>
        <v>0</v>
      </c>
      <c r="I30" s="15">
        <f t="shared" si="1"/>
        <v>0</v>
      </c>
      <c r="J30" s="16">
        <f t="shared" si="1"/>
        <v>0</v>
      </c>
    </row>
    <row r="31" spans="1:11" ht="15.75" x14ac:dyDescent="0.25">
      <c r="A31" s="47" t="s">
        <v>28</v>
      </c>
      <c r="B31" s="48"/>
      <c r="C31" s="48"/>
      <c r="D31" s="48"/>
      <c r="E31" s="48"/>
      <c r="F31" s="48"/>
      <c r="G31" s="48"/>
      <c r="H31" s="48"/>
      <c r="I31" s="48"/>
      <c r="J31" s="49"/>
    </row>
    <row r="32" spans="1:11" ht="15.75" x14ac:dyDescent="0.25">
      <c r="A32" s="56" t="s">
        <v>29</v>
      </c>
      <c r="B32" s="57"/>
      <c r="C32" s="57"/>
      <c r="D32" s="57"/>
      <c r="E32" s="57"/>
      <c r="F32" s="57"/>
      <c r="G32" s="57"/>
      <c r="H32" s="57"/>
      <c r="I32" s="57"/>
      <c r="J32" s="58"/>
      <c r="K32" s="1"/>
    </row>
    <row r="33" spans="1:11" x14ac:dyDescent="0.25">
      <c r="A33" s="22" t="s">
        <v>30</v>
      </c>
      <c r="B33" s="44" t="s">
        <v>105</v>
      </c>
      <c r="C33" s="44"/>
      <c r="D33" s="44"/>
      <c r="E33" s="44"/>
      <c r="F33" s="44"/>
      <c r="G33" s="44"/>
      <c r="H33" s="44"/>
      <c r="I33" s="44"/>
      <c r="J33" s="51"/>
    </row>
    <row r="34" spans="1:11" ht="48" customHeight="1" x14ac:dyDescent="0.25">
      <c r="A34" s="22" t="s">
        <v>31</v>
      </c>
      <c r="B34" s="44" t="s">
        <v>102</v>
      </c>
      <c r="C34" s="44"/>
      <c r="D34" s="44"/>
      <c r="E34" s="44"/>
      <c r="F34" s="44"/>
      <c r="G34" s="44"/>
      <c r="H34" s="44"/>
      <c r="I34" s="44"/>
      <c r="J34" s="51"/>
    </row>
    <row r="35" spans="1:11" ht="42.75" customHeight="1" x14ac:dyDescent="0.25">
      <c r="A35" s="22" t="s">
        <v>32</v>
      </c>
      <c r="B35" s="44" t="s">
        <v>112</v>
      </c>
      <c r="C35" s="44"/>
      <c r="D35" s="44"/>
      <c r="E35" s="44"/>
      <c r="F35" s="44"/>
      <c r="G35" s="44"/>
      <c r="H35" s="44"/>
      <c r="I35" s="44"/>
      <c r="J35" s="51"/>
    </row>
    <row r="36" spans="1:11" ht="30" customHeight="1" x14ac:dyDescent="0.25">
      <c r="A36" s="22" t="s">
        <v>33</v>
      </c>
      <c r="B36" s="44" t="s">
        <v>120</v>
      </c>
      <c r="C36" s="44"/>
      <c r="D36" s="44"/>
      <c r="E36" s="44"/>
      <c r="F36" s="44"/>
      <c r="G36" s="44"/>
      <c r="H36" s="44"/>
      <c r="I36" s="44"/>
      <c r="J36" s="51"/>
    </row>
    <row r="37" spans="1:11" ht="15.75" x14ac:dyDescent="0.25">
      <c r="A37" s="47" t="s">
        <v>34</v>
      </c>
      <c r="B37" s="48"/>
      <c r="C37" s="48"/>
      <c r="D37" s="48"/>
      <c r="E37" s="48"/>
      <c r="F37" s="48"/>
      <c r="G37" s="48"/>
      <c r="H37" s="48"/>
      <c r="I37" s="48"/>
      <c r="J37" s="49"/>
    </row>
    <row r="38" spans="1:11" ht="15.75" x14ac:dyDescent="0.25">
      <c r="A38" s="86" t="s">
        <v>35</v>
      </c>
      <c r="B38" s="87"/>
      <c r="C38" s="87"/>
      <c r="D38" s="87"/>
      <c r="E38" s="87"/>
      <c r="F38" s="87"/>
      <c r="G38" s="87"/>
      <c r="H38" s="87"/>
      <c r="I38" s="87"/>
      <c r="J38" s="88"/>
      <c r="K38" s="1"/>
    </row>
    <row r="39" spans="1:11" ht="27.75" customHeight="1" x14ac:dyDescent="0.25">
      <c r="A39" s="89" t="s">
        <v>41</v>
      </c>
      <c r="B39" s="90"/>
      <c r="C39" s="90"/>
      <c r="D39" s="90"/>
      <c r="E39" s="90"/>
      <c r="F39" s="90"/>
      <c r="G39" s="90"/>
      <c r="H39" s="90"/>
      <c r="I39" s="90"/>
      <c r="J39" s="91"/>
    </row>
    <row r="40" spans="1:11" ht="27.75" customHeight="1" x14ac:dyDescent="0.25">
      <c r="A40" s="28"/>
      <c r="B40" s="28"/>
      <c r="C40" s="28"/>
      <c r="D40" s="28"/>
      <c r="E40" s="28"/>
      <c r="F40" s="28"/>
      <c r="G40" s="28"/>
      <c r="H40" s="28"/>
      <c r="I40" s="28"/>
      <c r="J40" s="28"/>
    </row>
    <row r="41" spans="1:11" ht="30.75" customHeight="1" x14ac:dyDescent="0.25">
      <c r="A41" s="92" t="s">
        <v>42</v>
      </c>
      <c r="B41" s="92"/>
      <c r="C41" s="92"/>
      <c r="D41" s="92"/>
      <c r="E41" s="92"/>
      <c r="F41" s="92"/>
      <c r="G41" s="92"/>
      <c r="H41" s="92"/>
      <c r="I41" s="92"/>
      <c r="J41" s="92"/>
    </row>
    <row r="43" spans="1:11" x14ac:dyDescent="0.25">
      <c r="A43" s="31" t="s">
        <v>60</v>
      </c>
      <c r="B43" s="32">
        <v>4441179</v>
      </c>
    </row>
    <row r="44" spans="1:11" x14ac:dyDescent="0.25">
      <c r="A44" s="31" t="s">
        <v>62</v>
      </c>
      <c r="B44" s="32"/>
      <c r="C44" s="6" t="s">
        <v>106</v>
      </c>
      <c r="G44" s="39" t="s">
        <v>61</v>
      </c>
      <c r="H44" s="39"/>
      <c r="I44" s="39"/>
    </row>
    <row r="45" spans="1:11" x14ac:dyDescent="0.25">
      <c r="A45" s="31" t="s">
        <v>64</v>
      </c>
      <c r="B45" s="32"/>
      <c r="C45" s="6" t="s">
        <v>107</v>
      </c>
      <c r="G45" s="40" t="s">
        <v>63</v>
      </c>
      <c r="H45" s="40"/>
      <c r="I45" s="40"/>
    </row>
  </sheetData>
  <mergeCells count="50">
    <mergeCell ref="A38:J38"/>
    <mergeCell ref="A39:J39"/>
    <mergeCell ref="A41:J41"/>
    <mergeCell ref="G44:I44"/>
    <mergeCell ref="G45:I45"/>
    <mergeCell ref="A37:J37"/>
    <mergeCell ref="A26:J26"/>
    <mergeCell ref="C27:D27"/>
    <mergeCell ref="E27:F27"/>
    <mergeCell ref="G27:H27"/>
    <mergeCell ref="I27:J27"/>
    <mergeCell ref="A31:J31"/>
    <mergeCell ref="A32:J32"/>
    <mergeCell ref="B33:J33"/>
    <mergeCell ref="B34:J34"/>
    <mergeCell ref="B35:J35"/>
    <mergeCell ref="B36:J36"/>
    <mergeCell ref="A25:B25"/>
    <mergeCell ref="C25:E25"/>
    <mergeCell ref="F25:H25"/>
    <mergeCell ref="I25:J25"/>
    <mergeCell ref="A17:J17"/>
    <mergeCell ref="B18:J18"/>
    <mergeCell ref="B19:J19"/>
    <mergeCell ref="B20:J20"/>
    <mergeCell ref="B21:J21"/>
    <mergeCell ref="A22:J22"/>
    <mergeCell ref="A23:J23"/>
    <mergeCell ref="A24:B24"/>
    <mergeCell ref="C24:E24"/>
    <mergeCell ref="F24:H24"/>
    <mergeCell ref="I24:J24"/>
    <mergeCell ref="C16:J16"/>
    <mergeCell ref="A5:J5"/>
    <mergeCell ref="A6:J6"/>
    <mergeCell ref="A7:J7"/>
    <mergeCell ref="B8:J8"/>
    <mergeCell ref="B9:J9"/>
    <mergeCell ref="B10:J10"/>
    <mergeCell ref="B11:J11"/>
    <mergeCell ref="B12:J12"/>
    <mergeCell ref="A13:J13"/>
    <mergeCell ref="C14:J14"/>
    <mergeCell ref="C15:J15"/>
    <mergeCell ref="A4:J4"/>
    <mergeCell ref="B1:J1"/>
    <mergeCell ref="B2:C2"/>
    <mergeCell ref="D2:H2"/>
    <mergeCell ref="B3:C3"/>
    <mergeCell ref="D3:H3"/>
  </mergeCells>
  <dataValidations count="15">
    <dataValidation allowBlank="1" showInputMessage="1" showErrorMessage="1" prompt="Monto ejecutado en el trimestre" sqref="H28:H30" xr:uid="{00000000-0002-0000-0400-000000000000}"/>
    <dataValidation allowBlank="1" showInputMessage="1" showErrorMessage="1" prompt="Meta alcanzada en el trimestre" sqref="G28:G30" xr:uid="{00000000-0002-0000-0400-000001000000}"/>
    <dataValidation allowBlank="1" showInputMessage="1" showErrorMessage="1" prompt="Monto presupuestado para el producto" sqref="D28:D30 E29:F30 F28" xr:uid="{00000000-0002-0000-0400-000002000000}"/>
    <dataValidation allowBlank="1" showInputMessage="1" showErrorMessage="1" prompt="Meta anual del indicador" sqref="C28:C30 E28" xr:uid="{00000000-0002-0000-0400-000003000000}"/>
    <dataValidation allowBlank="1" showInputMessage="1" showErrorMessage="1" prompt="Nombre del indicador" sqref="B28:B30" xr:uid="{00000000-0002-0000-0400-000004000000}"/>
    <dataValidation allowBlank="1" showInputMessage="1" showErrorMessage="1" prompt="Nombre de cada producto" sqref="A28:A30" xr:uid="{00000000-0002-0000-0400-000005000000}"/>
    <dataValidation allowBlank="1" showInputMessage="1" showErrorMessage="1" prompt="¿En qué consiste el programa?" sqref="B34:J34 B19:J19" xr:uid="{00000000-0002-0000-0400-000006000000}"/>
    <dataValidation allowBlank="1" showInputMessage="1" showErrorMessage="1" prompt="Presupuesto del programa" sqref="A25:C25 F25" xr:uid="{00000000-0002-0000-0400-000007000000}"/>
    <dataValidation allowBlank="1" showInputMessage="1" showErrorMessage="1" prompt="Oportunidades de mejora identificadas" sqref="A39:J40" xr:uid="{00000000-0002-0000-0400-000008000000}"/>
    <dataValidation allowBlank="1" showInputMessage="1" showErrorMessage="1" prompt="De existir desvío, explicar razones." sqref="B36:J36" xr:uid="{00000000-0002-0000-0400-000009000000}"/>
    <dataValidation allowBlank="1" showInputMessage="1" showErrorMessage="1" prompt="1. Describir lo plasmado en el presupuesto_x000a_2. Describir lo alcanzado en términos financieros y de producción " sqref="B35:J35" xr:uid="{00000000-0002-0000-0400-00000A000000}"/>
    <dataValidation allowBlank="1" showInputMessage="1" showErrorMessage="1" prompt="Nombre del producto" sqref="B33:J33" xr:uid="{00000000-0002-0000-0400-00000B000000}"/>
    <dataValidation allowBlank="1" showInputMessage="1" showErrorMessage="1" prompt="¿A quién va dirigido el programa?, ¿qué característica tiene esta población que requiere ser beneficiada?" sqref="B20:J20" xr:uid="{00000000-0002-0000-0400-00000C000000}"/>
    <dataValidation allowBlank="1" showInputMessage="1" prompt="Nombre del capítulo" sqref="B8:J10" xr:uid="{00000000-0002-0000-0400-00000D000000}"/>
    <dataValidation allowBlank="1" sqref="A8" xr:uid="{00000000-0002-0000-0400-00000E000000}"/>
  </dataValidations>
  <pageMargins left="0.70866141732283472" right="0.70866141732283472" top="0.74803149606299213" bottom="0.74803149606299213" header="0.31496062992125984" footer="0.31496062992125984"/>
  <pageSetup scale="65" orientation="portrait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E4682001B4B4844B33EA7A4423DA4B3" ma:contentTypeVersion="14" ma:contentTypeDescription="Create a new document." ma:contentTypeScope="" ma:versionID="4900944c031bfee18989a92464d51235">
  <xsd:schema xmlns:xsd="http://www.w3.org/2001/XMLSchema" xmlns:xs="http://www.w3.org/2001/XMLSchema" xmlns:p="http://schemas.microsoft.com/office/2006/metadata/properties" xmlns:ns3="ca36b9ab-de55-480c-a486-301518f49f08" xmlns:ns4="ae011457-d7e5-4020-b086-15bb40be3e25" targetNamespace="http://schemas.microsoft.com/office/2006/metadata/properties" ma:root="true" ma:fieldsID="a2c483cf2a2e231e8bd5b69130583aa5" ns3:_="" ns4:_="">
    <xsd:import namespace="ca36b9ab-de55-480c-a486-301518f49f08"/>
    <xsd:import namespace="ae011457-d7e5-4020-b086-15bb40be3e2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LengthInSecond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36b9ab-de55-480c-a486-301518f49f0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011457-d7e5-4020-b086-15bb40be3e25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5AE24C0-EAC3-4761-A39B-500D8DEEEE9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66DA9D8-5AFF-4566-A696-2A7CCF1A4C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a36b9ab-de55-480c-a486-301518f49f08"/>
    <ds:schemaRef ds:uri="ae011457-d7e5-4020-b086-15bb40be3e2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F61B1E0-2EDF-4049-9F48-0206C44F3965}">
  <ds:schemaRefs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http://purl.org/dc/terms/"/>
    <ds:schemaRef ds:uri="http://schemas.microsoft.com/office/infopath/2007/PartnerControls"/>
    <ds:schemaRef ds:uri="ca36b9ab-de55-480c-a486-301518f49f08"/>
    <ds:schemaRef ds:uri="ae011457-d7e5-4020-b086-15bb40be3e25"/>
    <ds:schemaRef ds:uri="http://www.w3.org/XML/1998/namespace"/>
    <ds:schemaRef ds:uri="http://purl.org/dc/dcmitype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7706</vt:lpstr>
      <vt:lpstr>7707</vt:lpstr>
      <vt:lpstr>7708</vt:lpstr>
      <vt:lpstr>7709</vt:lpstr>
      <vt:lpstr>6816</vt:lpstr>
      <vt:lpstr>6817</vt:lpstr>
      <vt:lpstr>6819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Nicole Espaillat A.</dc:creator>
  <cp:lastModifiedBy>Paul Laudislao Rosario Almánzar</cp:lastModifiedBy>
  <cp:lastPrinted>2022-05-11T19:34:47Z</cp:lastPrinted>
  <dcterms:created xsi:type="dcterms:W3CDTF">2021-03-22T15:50:10Z</dcterms:created>
  <dcterms:modified xsi:type="dcterms:W3CDTF">2023-10-13T14:37:20Z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0x010100DE4682001B4B4844B33EA7A4423DA4B3</vt:lpwstr>
  </property>
</Properties>
</file>