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imenez\OneDrive - Corporacion Dominicana de Empresas Electricas Estatales\Escritorio\"/>
    </mc:Choice>
  </mc:AlternateContent>
  <xr:revisionPtr revIDLastSave="0" documentId="13_ncr:1_{D28B7FF2-63D5-469F-8021-59B3AD58C2B6}" xr6:coauthVersionLast="44" xr6:coauthVersionMax="44" xr10:uidLastSave="{00000000-0000-0000-0000-000000000000}"/>
  <bookViews>
    <workbookView xWindow="20370" yWindow="-120" windowWidth="20730" windowHeight="11160" xr2:uid="{A04CF9DF-83A6-4B08-AE65-41E03DD5B4C9}"/>
  </bookViews>
  <sheets>
    <sheet name="Ejecución mens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61" i="1" l="1"/>
  <c r="P62" i="1"/>
  <c r="P63" i="1"/>
  <c r="P64" i="1"/>
  <c r="P65" i="1"/>
  <c r="P66" i="1"/>
  <c r="P67" i="1"/>
  <c r="P6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8" i="1"/>
  <c r="O8" i="1" l="1"/>
  <c r="O69" i="1"/>
  <c r="O81" i="1" s="1"/>
  <c r="C59" i="1" l="1"/>
  <c r="B59" i="1"/>
  <c r="M50" i="1"/>
  <c r="L50" i="1"/>
  <c r="I50" i="1"/>
  <c r="H50" i="1"/>
  <c r="G50" i="1"/>
  <c r="F50" i="1"/>
  <c r="E50" i="1"/>
  <c r="D50" i="1"/>
  <c r="C50" i="1"/>
  <c r="B50" i="1"/>
  <c r="G42" i="1"/>
  <c r="C42" i="1"/>
  <c r="B42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9" i="1"/>
  <c r="M9" i="1"/>
  <c r="L9" i="1"/>
  <c r="K9" i="1"/>
  <c r="K8" i="1" s="1"/>
  <c r="J9" i="1"/>
  <c r="I9" i="1"/>
  <c r="H9" i="1"/>
  <c r="G9" i="1"/>
  <c r="F9" i="1"/>
  <c r="E9" i="1"/>
  <c r="D9" i="1"/>
  <c r="C9" i="1"/>
  <c r="C8" i="1" s="1"/>
  <c r="B9" i="1"/>
  <c r="I8" i="1" l="1"/>
  <c r="J69" i="1"/>
  <c r="J81" i="1" s="1"/>
  <c r="G8" i="1"/>
  <c r="H69" i="1"/>
  <c r="H81" i="1" s="1"/>
  <c r="D8" i="1"/>
  <c r="E8" i="1"/>
  <c r="B69" i="1"/>
  <c r="B81" i="1" s="1"/>
  <c r="J8" i="1"/>
  <c r="H8" i="1"/>
  <c r="F8" i="1"/>
  <c r="K69" i="1"/>
  <c r="K81" i="1" s="1"/>
  <c r="E69" i="1"/>
  <c r="E81" i="1" s="1"/>
  <c r="I69" i="1"/>
  <c r="I81" i="1" s="1"/>
  <c r="M8" i="1"/>
  <c r="M69" i="1"/>
  <c r="M81" i="1" s="1"/>
  <c r="F69" i="1"/>
  <c r="F81" i="1" s="1"/>
  <c r="L69" i="1"/>
  <c r="L81" i="1" s="1"/>
  <c r="B8" i="1"/>
  <c r="N8" i="1"/>
  <c r="L8" i="1"/>
  <c r="N69" i="1"/>
  <c r="N81" i="1" s="1"/>
  <c r="C69" i="1"/>
  <c r="C81" i="1" s="1"/>
  <c r="G69" i="1"/>
  <c r="G81" i="1" s="1"/>
  <c r="D69" i="1"/>
  <c r="D81" i="1" s="1"/>
  <c r="P69" i="1" l="1"/>
  <c r="P81" i="1" s="1"/>
</calcChain>
</file>

<file path=xl/sharedStrings.xml><?xml version="1.0" encoding="utf-8"?>
<sst xmlns="http://schemas.openxmlformats.org/spreadsheetml/2006/main" count="100" uniqueCount="100">
  <si>
    <t>Ministerio de Energía y Minas</t>
  </si>
  <si>
    <t>Año 2021</t>
  </si>
  <si>
    <t>Ejecución de Gastos y Aplicaciones Financieras</t>
  </si>
  <si>
    <t>En RD$</t>
  </si>
  <si>
    <t>Detalle</t>
  </si>
  <si>
    <t>Presupuesto Vigente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</si>
  <si>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</si>
  <si>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</si>
  <si>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</si>
  <si>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</si>
  <si>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</si>
  <si>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</si>
  <si>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</si>
  <si>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</si>
  <si>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</si>
  <si>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</si>
  <si>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</si>
  <si>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</si>
  <si>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</si>
  <si>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</si>
  <si>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</si>
  <si>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</si>
  <si>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</si>
  <si>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</si>
  <si>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</si>
  <si>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</si>
  <si>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</si>
  <si>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</si>
  <si>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</si>
  <si>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</si>
  <si>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</si>
  <si>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</si>
  <si>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</si>
  <si>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</si>
  <si>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</si>
  <si>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</si>
  <si>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</si>
  <si>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</si>
  <si>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</si>
  <si>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</si>
  <si>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</si>
  <si>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</si>
  <si>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</si>
  <si>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</si>
  <si>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</si>
  <si>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</si>
  <si>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</si>
  <si>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</si>
  <si>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AL  GOBIERNO GENERALES LOCALES</t>
  </si>
  <si>
    <t>2.4.5-TRANSFERENCIAS CORRIENTES A INSTITUCIONES PUBLICAS FINANCIERAS</t>
  </si>
  <si>
    <t>2.4.4-TRANSFERENCIAS CORRIENTES A EMPRESAS PUBLICAS NO FINANCIERAS</t>
  </si>
  <si>
    <t>2.4.7-TRANSFERENCIAS CORRIENTES AL SECTOR EXTERNO</t>
  </si>
  <si>
    <t>2.4.9-TRANSFERENCIAS CORRIENTES A OTRAS INSTITUCIONES PÚBLICAS</t>
  </si>
  <si>
    <t>2.5-TRANSFERENCIAS DE CAPITAL</t>
  </si>
  <si>
    <t>2.5.2-TRANSFERENCIAS DE CAPITAL AL SECTOR PRIVADO</t>
  </si>
  <si>
    <t>2.5.2- TRANSFERENCIAS DE CAPITAL AL GOBIERNO GENERAL NACIONAL</t>
  </si>
  <si>
    <t>2.5.3- TRANSFERENCIAS DE CAPITAL AL GOBIERNO GENERALES LOCALES</t>
  </si>
  <si>
    <t>2.5.4- TRANSFERENCIAS DE CAPITAL A EMPRESAS PUBLICAS NO FINANCIERAS</t>
  </si>
  <si>
    <t>2.5.5- TRANSFERENCIAS DE CAPITAL A INSTITUCIONES PUBLICAS FINANCIERAS</t>
  </si>
  <si>
    <t>2.5.6- TRANSFERENCIAS DE CAPITAL AL SECTOR EXTERNO</t>
  </si>
  <si>
    <t>2.5.9- TRANSFERENCIAS DE CAPITAL A OTRAS INSTITUCIONES PUBLICAS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</si>
  <si>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</si>
  <si>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</si>
  <si>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</si>
  <si>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</si>
  <si>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</si>
  <si>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</si>
  <si>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</si>
  <si>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</si>
  <si>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</si>
  <si>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</si>
  <si>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</si>
  <si>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</si>
  <si>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2.8- ADQUISICION DE ACTIVIS FINANCIEROS CON FINES POLITICAS</t>
  </si>
  <si>
    <t>2.8.1-CONCESION DE PRESTAMOS</t>
  </si>
  <si>
    <t>2.8.2-ADQUISICION DE TITULOS VALORES REPRESENTATIVOS DE DEUDA</t>
  </si>
  <si>
    <t>2.9- GASTOS FINANCIEROS</t>
  </si>
  <si>
    <t>2.9.1- INTERESES DE LA DEUDA PUBLICA INTERNA</t>
  </si>
  <si>
    <t>2.9.2- INTERESES DE LA DEUDA PUBLICA EXTERNA</t>
  </si>
  <si>
    <t>2.9.4- COMISIONES Y OTROS GASTOS BANCARIOS DE LA DEUDA PUBLICA</t>
  </si>
  <si>
    <t>Total de Gastos</t>
  </si>
  <si>
    <t>4- APLICACIONES FINANCIERAS</t>
  </si>
  <si>
    <t>4.1- INCREMENTO DE ACTIVOS FINANCIEROS</t>
  </si>
  <si>
    <t>4.1.1- INCREMENTO DE ACTIVOS FINANCIEROS CORRIENTES</t>
  </si>
  <si>
    <t>4.1.2- INCREMENTO DE ACTIVOS FINANCIEROS NO CORRIENTES</t>
  </si>
  <si>
    <t>4.2- DISMINUCION DE PASIVOS</t>
  </si>
  <si>
    <t>4.2.1- DISMINUCION DE PASIVOS CORRIENTES</t>
  </si>
  <si>
    <t>4.2.2- DISMUNICION DE PASIVOS NO CORRIENTES</t>
  </si>
  <si>
    <t>4.3- DISMINUCION DE FONDOS DE TERCEROS</t>
  </si>
  <si>
    <t>4.3.5- DISMINUCION DEPOSITOS FONDOS DE TERCEROS</t>
  </si>
  <si>
    <t>TOTAL DE APLICACIONES FINANCIERAS</t>
  </si>
  <si>
    <t>TOTAL GASTOS Y APLICACIONES FINANCIERAS</t>
  </si>
  <si>
    <t>Fuente: Sistema de Información de la Gestión Financiera</t>
  </si>
  <si>
    <t>Datos preliminares no incluye la ejecución presupuestaria de la Dirección General de Minería ni Remediación Ambiental Mina Pueblo Viejo</t>
  </si>
  <si>
    <t>Elaborado por:</t>
  </si>
  <si>
    <t>Aprobado por:</t>
  </si>
  <si>
    <t>Wanda Contreras</t>
  </si>
  <si>
    <t>Directora Administrativa Financiera</t>
  </si>
  <si>
    <t>Fecha de gasto: Historico de imputación 01-01-2021 al 30-11-2021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</si>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</sst>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.5"/>
      <name val="Calibri"/>
      <family val="2"/>
      <scheme val="minor"/>
    </font>
    <font>
      <b/>
      <sz val="15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indexed="8"/>
      <name val="Calibri"/>
      <family val="2"/>
      <scheme val="minor"/>
    </font>
    <font>
      <b/>
      <sz val="9"/>
      <color indexed="8"/>
      <name val="Calibri"/>
      <family val="2"/>
    </font>
    <font>
      <sz val="11.5"/>
      <color indexed="8"/>
      <name val="Calibri"/>
      <family val="2"/>
      <scheme val="minor"/>
    </font>
    <font>
      <sz val="9"/>
      <color indexed="8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theme="4" tint="0.39997558519241921"/>
      </top>
      <bottom/>
      <diagonal/>
    </border>
    <border>
      <left/>
      <right/>
      <top/>
      <bottom style="hair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wrapText="1"/>
    </xf>
    <xf numFmtId="43" fontId="4" fillId="0" borderId="0" xfId="0" applyNumberFormat="1" applyFont="1"/>
    <xf numFmtId="49" fontId="5" fillId="0" borderId="3" xfId="0" applyNumberFormat="1" applyFont="1" applyBorder="1" applyAlignment="1">
      <alignment wrapText="1"/>
    </xf>
    <xf numFmtId="43" fontId="6" fillId="0" borderId="0" xfId="1" applyFont="1" applyAlignment="1">
      <alignment horizontal="right"/>
    </xf>
    <xf numFmtId="43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 wrapText="1"/>
    </xf>
    <xf numFmtId="43" fontId="8" fillId="0" borderId="0" xfId="1" applyFont="1" applyAlignment="1">
      <alignment horizontal="right"/>
    </xf>
    <xf numFmtId="43" fontId="7" fillId="0" borderId="0" xfId="0" applyNumberFormat="1" applyFont="1" applyAlignment="1">
      <alignment horizontal="right"/>
    </xf>
    <xf numFmtId="43" fontId="7" fillId="0" borderId="0" xfId="1" applyFont="1" applyAlignment="1">
      <alignment horizontal="right"/>
    </xf>
    <xf numFmtId="43" fontId="2" fillId="0" borderId="0" xfId="1" applyFont="1" applyAlignment="1"/>
    <xf numFmtId="49" fontId="5" fillId="0" borderId="0" xfId="0" applyNumberFormat="1" applyFont="1" applyAlignment="1">
      <alignment wrapText="1"/>
    </xf>
    <xf numFmtId="0" fontId="4" fillId="0" borderId="0" xfId="0" applyFont="1"/>
    <xf numFmtId="49" fontId="7" fillId="0" borderId="0" xfId="0" applyNumberFormat="1" applyFont="1" applyAlignment="1">
      <alignment wrapText="1"/>
    </xf>
    <xf numFmtId="49" fontId="7" fillId="0" borderId="0" xfId="0" applyNumberFormat="1" applyFont="1" applyAlignment="1">
      <alignment horizontal="left"/>
    </xf>
    <xf numFmtId="43" fontId="4" fillId="0" borderId="0" xfId="1" applyFont="1"/>
    <xf numFmtId="43" fontId="5" fillId="0" borderId="0" xfId="1" applyFont="1" applyAlignment="1">
      <alignment horizontal="right"/>
    </xf>
    <xf numFmtId="43" fontId="4" fillId="0" borderId="0" xfId="1" applyFont="1" applyAlignment="1"/>
    <xf numFmtId="0" fontId="4" fillId="0" borderId="0" xfId="0" applyFont="1" applyAlignment="1">
      <alignment wrapText="1"/>
    </xf>
    <xf numFmtId="49" fontId="7" fillId="0" borderId="0" xfId="0" applyNumberFormat="1" applyFont="1"/>
    <xf numFmtId="0" fontId="4" fillId="3" borderId="4" xfId="0" applyFont="1" applyFill="1" applyBorder="1" applyAlignment="1">
      <alignment wrapText="1"/>
    </xf>
    <xf numFmtId="43" fontId="4" fillId="3" borderId="4" xfId="0" applyNumberFormat="1" applyFont="1" applyFill="1" applyBorder="1" applyAlignment="1">
      <alignment wrapText="1"/>
    </xf>
    <xf numFmtId="43" fontId="4" fillId="3" borderId="4" xfId="1" applyFont="1" applyFill="1" applyBorder="1" applyAlignment="1">
      <alignment wrapText="1"/>
    </xf>
    <xf numFmtId="43" fontId="5" fillId="3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43" fontId="4" fillId="2" borderId="0" xfId="0" applyNumberFormat="1" applyFont="1" applyFill="1" applyAlignment="1">
      <alignment wrapText="1"/>
    </xf>
    <xf numFmtId="43" fontId="4" fillId="2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0" xfId="0" applyFont="1" applyAlignment="1"/>
    <xf numFmtId="0" fontId="4" fillId="0" borderId="0" xfId="0" applyFont="1" applyAlignment="1"/>
    <xf numFmtId="43" fontId="3" fillId="0" borderId="0" xfId="1" applyFont="1" applyAlignment="1">
      <alignment horizontal="center"/>
    </xf>
    <xf numFmtId="43" fontId="4" fillId="2" borderId="1" xfId="1" applyFont="1" applyFill="1" applyBorder="1" applyAlignment="1">
      <alignment horizontal="center" vertical="center" wrapText="1"/>
    </xf>
    <xf numFmtId="43" fontId="2" fillId="0" borderId="0" xfId="1" applyFont="1"/>
    <xf numFmtId="43" fontId="5" fillId="3" borderId="0" xfId="1" applyFont="1" applyFill="1" applyAlignment="1">
      <alignment horizontal="right"/>
    </xf>
    <xf numFmtId="43" fontId="4" fillId="2" borderId="0" xfId="1" applyFont="1" applyFill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152401</xdr:rowOff>
    </xdr:from>
    <xdr:to>
      <xdr:col>0</xdr:col>
      <xdr:colOff>2295526</xdr:colOff>
      <xdr:row>4</xdr:row>
      <xdr:rowOff>19051</xdr:rowOff>
    </xdr:to>
    <xdr:pic>
      <xdr:nvPicPr>
        <xdr:cNvPr id="2" name="Picture 1" descr="A close up of a logo&#10;&#10;Description automatically generated">
          <a:extLst>
            <a:ext uri="{FF2B5EF4-FFF2-40B4-BE49-F238E27FC236}">
              <a16:creationId xmlns:a16="http://schemas.microsoft.com/office/drawing/2014/main" id="{803087D6-00AF-4FA2-BA34-1ECCAFE96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75" b="43109"/>
        <a:stretch>
          <a:fillRect/>
        </a:stretch>
      </xdr:blipFill>
      <xdr:spPr bwMode="auto">
        <a:xfrm>
          <a:off x="123826" y="152401"/>
          <a:ext cx="2171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86</xdr:row>
      <xdr:rowOff>180975</xdr:rowOff>
    </xdr:from>
    <xdr:to>
      <xdr:col>12</xdr:col>
      <xdr:colOff>335107</xdr:colOff>
      <xdr:row>92</xdr:row>
      <xdr:rowOff>74385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91C01F-C7A0-4724-8EA5-212B8CCEE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43375" y="21421725"/>
          <a:ext cx="2402032" cy="1036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B673-98C9-4584-BBBB-F627890EE746}">
  <dimension ref="A1:Q93"/>
  <sheetViews>
    <sheetView tabSelected="1" workbookViewId="0">
      <pane ySplit="1" topLeftCell="A62" activePane="bottomLeft" state="frozen"/>
      <selection pane="bottomLeft" activeCell="A94" sqref="A94"/>
    </sheetView>
  </sheetViews>
  <sheetFormatPr baseColWidth="10" defaultColWidth="9.140625" defaultRowHeight="15" x14ac:dyDescent="0.25"/>
  <cols>
    <col min="1" max="1" width="52.42578125" style="1" customWidth="1"/>
    <col min="2" max="2" width="20.140625" style="3" customWidth="1"/>
    <col min="3" max="3" width="20.5703125" style="3" customWidth="1"/>
    <col min="4" max="4" width="17.28515625" style="3" hidden="1" customWidth="1"/>
    <col min="5" max="7" width="15" style="3" hidden="1" customWidth="1"/>
    <col min="8" max="8" width="16" style="3" hidden="1" customWidth="1"/>
    <col min="9" max="11" width="15" style="3" hidden="1" customWidth="1"/>
    <col min="12" max="12" width="16" style="3" hidden="1" customWidth="1"/>
    <col min="13" max="13" width="16" style="3" customWidth="1"/>
    <col min="14" max="14" width="15.140625" style="3" bestFit="1" customWidth="1"/>
    <col min="15" max="15" width="18.85546875" style="38" customWidth="1"/>
    <col min="16" max="16" width="17.85546875" style="3" bestFit="1" customWidth="1"/>
    <col min="17" max="257" width="9.140625" style="3"/>
    <col min="258" max="258" width="79.28515625" style="3" bestFit="1" customWidth="1"/>
    <col min="259" max="259" width="20.140625" style="3" customWidth="1"/>
    <col min="260" max="260" width="20.5703125" style="3" customWidth="1"/>
    <col min="261" max="261" width="17.28515625" style="3" customWidth="1"/>
    <col min="262" max="264" width="15" style="3" bestFit="1" customWidth="1"/>
    <col min="265" max="265" width="16" style="3" bestFit="1" customWidth="1"/>
    <col min="266" max="268" width="15" style="3" bestFit="1" customWidth="1"/>
    <col min="269" max="270" width="16" style="3" bestFit="1" customWidth="1"/>
    <col min="271" max="271" width="18.85546875" style="3" customWidth="1"/>
    <col min="272" max="272" width="17.85546875" style="3" bestFit="1" customWidth="1"/>
    <col min="273" max="513" width="9.140625" style="3"/>
    <col min="514" max="514" width="79.28515625" style="3" bestFit="1" customWidth="1"/>
    <col min="515" max="515" width="20.140625" style="3" customWidth="1"/>
    <col min="516" max="516" width="20.5703125" style="3" customWidth="1"/>
    <col min="517" max="517" width="17.28515625" style="3" customWidth="1"/>
    <col min="518" max="520" width="15" style="3" bestFit="1" customWidth="1"/>
    <col min="521" max="521" width="16" style="3" bestFit="1" customWidth="1"/>
    <col min="522" max="524" width="15" style="3" bestFit="1" customWidth="1"/>
    <col min="525" max="526" width="16" style="3" bestFit="1" customWidth="1"/>
    <col min="527" max="527" width="18.85546875" style="3" customWidth="1"/>
    <col min="528" max="528" width="17.85546875" style="3" bestFit="1" customWidth="1"/>
    <col min="529" max="769" width="9.140625" style="3"/>
    <col min="770" max="770" width="79.28515625" style="3" bestFit="1" customWidth="1"/>
    <col min="771" max="771" width="20.140625" style="3" customWidth="1"/>
    <col min="772" max="772" width="20.5703125" style="3" customWidth="1"/>
    <col min="773" max="773" width="17.28515625" style="3" customWidth="1"/>
    <col min="774" max="776" width="15" style="3" bestFit="1" customWidth="1"/>
    <col min="777" max="777" width="16" style="3" bestFit="1" customWidth="1"/>
    <col min="778" max="780" width="15" style="3" bestFit="1" customWidth="1"/>
    <col min="781" max="782" width="16" style="3" bestFit="1" customWidth="1"/>
    <col min="783" max="783" width="18.85546875" style="3" customWidth="1"/>
    <col min="784" max="784" width="17.85546875" style="3" bestFit="1" customWidth="1"/>
    <col min="785" max="1025" width="9.140625" style="3"/>
    <col min="1026" max="1026" width="79.28515625" style="3" bestFit="1" customWidth="1"/>
    <col min="1027" max="1027" width="20.140625" style="3" customWidth="1"/>
    <col min="1028" max="1028" width="20.5703125" style="3" customWidth="1"/>
    <col min="1029" max="1029" width="17.28515625" style="3" customWidth="1"/>
    <col min="1030" max="1032" width="15" style="3" bestFit="1" customWidth="1"/>
    <col min="1033" max="1033" width="16" style="3" bestFit="1" customWidth="1"/>
    <col min="1034" max="1036" width="15" style="3" bestFit="1" customWidth="1"/>
    <col min="1037" max="1038" width="16" style="3" bestFit="1" customWidth="1"/>
    <col min="1039" max="1039" width="18.85546875" style="3" customWidth="1"/>
    <col min="1040" max="1040" width="17.85546875" style="3" bestFit="1" customWidth="1"/>
    <col min="1041" max="1281" width="9.140625" style="3"/>
    <col min="1282" max="1282" width="79.28515625" style="3" bestFit="1" customWidth="1"/>
    <col min="1283" max="1283" width="20.140625" style="3" customWidth="1"/>
    <col min="1284" max="1284" width="20.5703125" style="3" customWidth="1"/>
    <col min="1285" max="1285" width="17.28515625" style="3" customWidth="1"/>
    <col min="1286" max="1288" width="15" style="3" bestFit="1" customWidth="1"/>
    <col min="1289" max="1289" width="16" style="3" bestFit="1" customWidth="1"/>
    <col min="1290" max="1292" width="15" style="3" bestFit="1" customWidth="1"/>
    <col min="1293" max="1294" width="16" style="3" bestFit="1" customWidth="1"/>
    <col min="1295" max="1295" width="18.85546875" style="3" customWidth="1"/>
    <col min="1296" max="1296" width="17.85546875" style="3" bestFit="1" customWidth="1"/>
    <col min="1297" max="1537" width="9.140625" style="3"/>
    <col min="1538" max="1538" width="79.28515625" style="3" bestFit="1" customWidth="1"/>
    <col min="1539" max="1539" width="20.140625" style="3" customWidth="1"/>
    <col min="1540" max="1540" width="20.5703125" style="3" customWidth="1"/>
    <col min="1541" max="1541" width="17.28515625" style="3" customWidth="1"/>
    <col min="1542" max="1544" width="15" style="3" bestFit="1" customWidth="1"/>
    <col min="1545" max="1545" width="16" style="3" bestFit="1" customWidth="1"/>
    <col min="1546" max="1548" width="15" style="3" bestFit="1" customWidth="1"/>
    <col min="1549" max="1550" width="16" style="3" bestFit="1" customWidth="1"/>
    <col min="1551" max="1551" width="18.85546875" style="3" customWidth="1"/>
    <col min="1552" max="1552" width="17.85546875" style="3" bestFit="1" customWidth="1"/>
    <col min="1553" max="1793" width="9.140625" style="3"/>
    <col min="1794" max="1794" width="79.28515625" style="3" bestFit="1" customWidth="1"/>
    <col min="1795" max="1795" width="20.140625" style="3" customWidth="1"/>
    <col min="1796" max="1796" width="20.5703125" style="3" customWidth="1"/>
    <col min="1797" max="1797" width="17.28515625" style="3" customWidth="1"/>
    <col min="1798" max="1800" width="15" style="3" bestFit="1" customWidth="1"/>
    <col min="1801" max="1801" width="16" style="3" bestFit="1" customWidth="1"/>
    <col min="1802" max="1804" width="15" style="3" bestFit="1" customWidth="1"/>
    <col min="1805" max="1806" width="16" style="3" bestFit="1" customWidth="1"/>
    <col min="1807" max="1807" width="18.85546875" style="3" customWidth="1"/>
    <col min="1808" max="1808" width="17.85546875" style="3" bestFit="1" customWidth="1"/>
    <col min="1809" max="2049" width="9.140625" style="3"/>
    <col min="2050" max="2050" width="79.28515625" style="3" bestFit="1" customWidth="1"/>
    <col min="2051" max="2051" width="20.140625" style="3" customWidth="1"/>
    <col min="2052" max="2052" width="20.5703125" style="3" customWidth="1"/>
    <col min="2053" max="2053" width="17.28515625" style="3" customWidth="1"/>
    <col min="2054" max="2056" width="15" style="3" bestFit="1" customWidth="1"/>
    <col min="2057" max="2057" width="16" style="3" bestFit="1" customWidth="1"/>
    <col min="2058" max="2060" width="15" style="3" bestFit="1" customWidth="1"/>
    <col min="2061" max="2062" width="16" style="3" bestFit="1" customWidth="1"/>
    <col min="2063" max="2063" width="18.85546875" style="3" customWidth="1"/>
    <col min="2064" max="2064" width="17.85546875" style="3" bestFit="1" customWidth="1"/>
    <col min="2065" max="2305" width="9.140625" style="3"/>
    <col min="2306" max="2306" width="79.28515625" style="3" bestFit="1" customWidth="1"/>
    <col min="2307" max="2307" width="20.140625" style="3" customWidth="1"/>
    <col min="2308" max="2308" width="20.5703125" style="3" customWidth="1"/>
    <col min="2309" max="2309" width="17.28515625" style="3" customWidth="1"/>
    <col min="2310" max="2312" width="15" style="3" bestFit="1" customWidth="1"/>
    <col min="2313" max="2313" width="16" style="3" bestFit="1" customWidth="1"/>
    <col min="2314" max="2316" width="15" style="3" bestFit="1" customWidth="1"/>
    <col min="2317" max="2318" width="16" style="3" bestFit="1" customWidth="1"/>
    <col min="2319" max="2319" width="18.85546875" style="3" customWidth="1"/>
    <col min="2320" max="2320" width="17.85546875" style="3" bestFit="1" customWidth="1"/>
    <col min="2321" max="2561" width="9.140625" style="3"/>
    <col min="2562" max="2562" width="79.28515625" style="3" bestFit="1" customWidth="1"/>
    <col min="2563" max="2563" width="20.140625" style="3" customWidth="1"/>
    <col min="2564" max="2564" width="20.5703125" style="3" customWidth="1"/>
    <col min="2565" max="2565" width="17.28515625" style="3" customWidth="1"/>
    <col min="2566" max="2568" width="15" style="3" bestFit="1" customWidth="1"/>
    <col min="2569" max="2569" width="16" style="3" bestFit="1" customWidth="1"/>
    <col min="2570" max="2572" width="15" style="3" bestFit="1" customWidth="1"/>
    <col min="2573" max="2574" width="16" style="3" bestFit="1" customWidth="1"/>
    <col min="2575" max="2575" width="18.85546875" style="3" customWidth="1"/>
    <col min="2576" max="2576" width="17.85546875" style="3" bestFit="1" customWidth="1"/>
    <col min="2577" max="2817" width="9.140625" style="3"/>
    <col min="2818" max="2818" width="79.28515625" style="3" bestFit="1" customWidth="1"/>
    <col min="2819" max="2819" width="20.140625" style="3" customWidth="1"/>
    <col min="2820" max="2820" width="20.5703125" style="3" customWidth="1"/>
    <col min="2821" max="2821" width="17.28515625" style="3" customWidth="1"/>
    <col min="2822" max="2824" width="15" style="3" bestFit="1" customWidth="1"/>
    <col min="2825" max="2825" width="16" style="3" bestFit="1" customWidth="1"/>
    <col min="2826" max="2828" width="15" style="3" bestFit="1" customWidth="1"/>
    <col min="2829" max="2830" width="16" style="3" bestFit="1" customWidth="1"/>
    <col min="2831" max="2831" width="18.85546875" style="3" customWidth="1"/>
    <col min="2832" max="2832" width="17.85546875" style="3" bestFit="1" customWidth="1"/>
    <col min="2833" max="3073" width="9.140625" style="3"/>
    <col min="3074" max="3074" width="79.28515625" style="3" bestFit="1" customWidth="1"/>
    <col min="3075" max="3075" width="20.140625" style="3" customWidth="1"/>
    <col min="3076" max="3076" width="20.5703125" style="3" customWidth="1"/>
    <col min="3077" max="3077" width="17.28515625" style="3" customWidth="1"/>
    <col min="3078" max="3080" width="15" style="3" bestFit="1" customWidth="1"/>
    <col min="3081" max="3081" width="16" style="3" bestFit="1" customWidth="1"/>
    <col min="3082" max="3084" width="15" style="3" bestFit="1" customWidth="1"/>
    <col min="3085" max="3086" width="16" style="3" bestFit="1" customWidth="1"/>
    <col min="3087" max="3087" width="18.85546875" style="3" customWidth="1"/>
    <col min="3088" max="3088" width="17.85546875" style="3" bestFit="1" customWidth="1"/>
    <col min="3089" max="3329" width="9.140625" style="3"/>
    <col min="3330" max="3330" width="79.28515625" style="3" bestFit="1" customWidth="1"/>
    <col min="3331" max="3331" width="20.140625" style="3" customWidth="1"/>
    <col min="3332" max="3332" width="20.5703125" style="3" customWidth="1"/>
    <col min="3333" max="3333" width="17.28515625" style="3" customWidth="1"/>
    <col min="3334" max="3336" width="15" style="3" bestFit="1" customWidth="1"/>
    <col min="3337" max="3337" width="16" style="3" bestFit="1" customWidth="1"/>
    <col min="3338" max="3340" width="15" style="3" bestFit="1" customWidth="1"/>
    <col min="3341" max="3342" width="16" style="3" bestFit="1" customWidth="1"/>
    <col min="3343" max="3343" width="18.85546875" style="3" customWidth="1"/>
    <col min="3344" max="3344" width="17.85546875" style="3" bestFit="1" customWidth="1"/>
    <col min="3345" max="3585" width="9.140625" style="3"/>
    <col min="3586" max="3586" width="79.28515625" style="3" bestFit="1" customWidth="1"/>
    <col min="3587" max="3587" width="20.140625" style="3" customWidth="1"/>
    <col min="3588" max="3588" width="20.5703125" style="3" customWidth="1"/>
    <col min="3589" max="3589" width="17.28515625" style="3" customWidth="1"/>
    <col min="3590" max="3592" width="15" style="3" bestFit="1" customWidth="1"/>
    <col min="3593" max="3593" width="16" style="3" bestFit="1" customWidth="1"/>
    <col min="3594" max="3596" width="15" style="3" bestFit="1" customWidth="1"/>
    <col min="3597" max="3598" width="16" style="3" bestFit="1" customWidth="1"/>
    <col min="3599" max="3599" width="18.85546875" style="3" customWidth="1"/>
    <col min="3600" max="3600" width="17.85546875" style="3" bestFit="1" customWidth="1"/>
    <col min="3601" max="3841" width="9.140625" style="3"/>
    <col min="3842" max="3842" width="79.28515625" style="3" bestFit="1" customWidth="1"/>
    <col min="3843" max="3843" width="20.140625" style="3" customWidth="1"/>
    <col min="3844" max="3844" width="20.5703125" style="3" customWidth="1"/>
    <col min="3845" max="3845" width="17.28515625" style="3" customWidth="1"/>
    <col min="3846" max="3848" width="15" style="3" bestFit="1" customWidth="1"/>
    <col min="3849" max="3849" width="16" style="3" bestFit="1" customWidth="1"/>
    <col min="3850" max="3852" width="15" style="3" bestFit="1" customWidth="1"/>
    <col min="3853" max="3854" width="16" style="3" bestFit="1" customWidth="1"/>
    <col min="3855" max="3855" width="18.85546875" style="3" customWidth="1"/>
    <col min="3856" max="3856" width="17.85546875" style="3" bestFit="1" customWidth="1"/>
    <col min="3857" max="4097" width="9.140625" style="3"/>
    <col min="4098" max="4098" width="79.28515625" style="3" bestFit="1" customWidth="1"/>
    <col min="4099" max="4099" width="20.140625" style="3" customWidth="1"/>
    <col min="4100" max="4100" width="20.5703125" style="3" customWidth="1"/>
    <col min="4101" max="4101" width="17.28515625" style="3" customWidth="1"/>
    <col min="4102" max="4104" width="15" style="3" bestFit="1" customWidth="1"/>
    <col min="4105" max="4105" width="16" style="3" bestFit="1" customWidth="1"/>
    <col min="4106" max="4108" width="15" style="3" bestFit="1" customWidth="1"/>
    <col min="4109" max="4110" width="16" style="3" bestFit="1" customWidth="1"/>
    <col min="4111" max="4111" width="18.85546875" style="3" customWidth="1"/>
    <col min="4112" max="4112" width="17.85546875" style="3" bestFit="1" customWidth="1"/>
    <col min="4113" max="4353" width="9.140625" style="3"/>
    <col min="4354" max="4354" width="79.28515625" style="3" bestFit="1" customWidth="1"/>
    <col min="4355" max="4355" width="20.140625" style="3" customWidth="1"/>
    <col min="4356" max="4356" width="20.5703125" style="3" customWidth="1"/>
    <col min="4357" max="4357" width="17.28515625" style="3" customWidth="1"/>
    <col min="4358" max="4360" width="15" style="3" bestFit="1" customWidth="1"/>
    <col min="4361" max="4361" width="16" style="3" bestFit="1" customWidth="1"/>
    <col min="4362" max="4364" width="15" style="3" bestFit="1" customWidth="1"/>
    <col min="4365" max="4366" width="16" style="3" bestFit="1" customWidth="1"/>
    <col min="4367" max="4367" width="18.85546875" style="3" customWidth="1"/>
    <col min="4368" max="4368" width="17.85546875" style="3" bestFit="1" customWidth="1"/>
    <col min="4369" max="4609" width="9.140625" style="3"/>
    <col min="4610" max="4610" width="79.28515625" style="3" bestFit="1" customWidth="1"/>
    <col min="4611" max="4611" width="20.140625" style="3" customWidth="1"/>
    <col min="4612" max="4612" width="20.5703125" style="3" customWidth="1"/>
    <col min="4613" max="4613" width="17.28515625" style="3" customWidth="1"/>
    <col min="4614" max="4616" width="15" style="3" bestFit="1" customWidth="1"/>
    <col min="4617" max="4617" width="16" style="3" bestFit="1" customWidth="1"/>
    <col min="4618" max="4620" width="15" style="3" bestFit="1" customWidth="1"/>
    <col min="4621" max="4622" width="16" style="3" bestFit="1" customWidth="1"/>
    <col min="4623" max="4623" width="18.85546875" style="3" customWidth="1"/>
    <col min="4624" max="4624" width="17.85546875" style="3" bestFit="1" customWidth="1"/>
    <col min="4625" max="4865" width="9.140625" style="3"/>
    <col min="4866" max="4866" width="79.28515625" style="3" bestFit="1" customWidth="1"/>
    <col min="4867" max="4867" width="20.140625" style="3" customWidth="1"/>
    <col min="4868" max="4868" width="20.5703125" style="3" customWidth="1"/>
    <col min="4869" max="4869" width="17.28515625" style="3" customWidth="1"/>
    <col min="4870" max="4872" width="15" style="3" bestFit="1" customWidth="1"/>
    <col min="4873" max="4873" width="16" style="3" bestFit="1" customWidth="1"/>
    <col min="4874" max="4876" width="15" style="3" bestFit="1" customWidth="1"/>
    <col min="4877" max="4878" width="16" style="3" bestFit="1" customWidth="1"/>
    <col min="4879" max="4879" width="18.85546875" style="3" customWidth="1"/>
    <col min="4880" max="4880" width="17.85546875" style="3" bestFit="1" customWidth="1"/>
    <col min="4881" max="5121" width="9.140625" style="3"/>
    <col min="5122" max="5122" width="79.28515625" style="3" bestFit="1" customWidth="1"/>
    <col min="5123" max="5123" width="20.140625" style="3" customWidth="1"/>
    <col min="5124" max="5124" width="20.5703125" style="3" customWidth="1"/>
    <col min="5125" max="5125" width="17.28515625" style="3" customWidth="1"/>
    <col min="5126" max="5128" width="15" style="3" bestFit="1" customWidth="1"/>
    <col min="5129" max="5129" width="16" style="3" bestFit="1" customWidth="1"/>
    <col min="5130" max="5132" width="15" style="3" bestFit="1" customWidth="1"/>
    <col min="5133" max="5134" width="16" style="3" bestFit="1" customWidth="1"/>
    <col min="5135" max="5135" width="18.85546875" style="3" customWidth="1"/>
    <col min="5136" max="5136" width="17.85546875" style="3" bestFit="1" customWidth="1"/>
    <col min="5137" max="5377" width="9.140625" style="3"/>
    <col min="5378" max="5378" width="79.28515625" style="3" bestFit="1" customWidth="1"/>
    <col min="5379" max="5379" width="20.140625" style="3" customWidth="1"/>
    <col min="5380" max="5380" width="20.5703125" style="3" customWidth="1"/>
    <col min="5381" max="5381" width="17.28515625" style="3" customWidth="1"/>
    <col min="5382" max="5384" width="15" style="3" bestFit="1" customWidth="1"/>
    <col min="5385" max="5385" width="16" style="3" bestFit="1" customWidth="1"/>
    <col min="5386" max="5388" width="15" style="3" bestFit="1" customWidth="1"/>
    <col min="5389" max="5390" width="16" style="3" bestFit="1" customWidth="1"/>
    <col min="5391" max="5391" width="18.85546875" style="3" customWidth="1"/>
    <col min="5392" max="5392" width="17.85546875" style="3" bestFit="1" customWidth="1"/>
    <col min="5393" max="5633" width="9.140625" style="3"/>
    <col min="5634" max="5634" width="79.28515625" style="3" bestFit="1" customWidth="1"/>
    <col min="5635" max="5635" width="20.140625" style="3" customWidth="1"/>
    <col min="5636" max="5636" width="20.5703125" style="3" customWidth="1"/>
    <col min="5637" max="5637" width="17.28515625" style="3" customWidth="1"/>
    <col min="5638" max="5640" width="15" style="3" bestFit="1" customWidth="1"/>
    <col min="5641" max="5641" width="16" style="3" bestFit="1" customWidth="1"/>
    <col min="5642" max="5644" width="15" style="3" bestFit="1" customWidth="1"/>
    <col min="5645" max="5646" width="16" style="3" bestFit="1" customWidth="1"/>
    <col min="5647" max="5647" width="18.85546875" style="3" customWidth="1"/>
    <col min="5648" max="5648" width="17.85546875" style="3" bestFit="1" customWidth="1"/>
    <col min="5649" max="5889" width="9.140625" style="3"/>
    <col min="5890" max="5890" width="79.28515625" style="3" bestFit="1" customWidth="1"/>
    <col min="5891" max="5891" width="20.140625" style="3" customWidth="1"/>
    <col min="5892" max="5892" width="20.5703125" style="3" customWidth="1"/>
    <col min="5893" max="5893" width="17.28515625" style="3" customWidth="1"/>
    <col min="5894" max="5896" width="15" style="3" bestFit="1" customWidth="1"/>
    <col min="5897" max="5897" width="16" style="3" bestFit="1" customWidth="1"/>
    <col min="5898" max="5900" width="15" style="3" bestFit="1" customWidth="1"/>
    <col min="5901" max="5902" width="16" style="3" bestFit="1" customWidth="1"/>
    <col min="5903" max="5903" width="18.85546875" style="3" customWidth="1"/>
    <col min="5904" max="5904" width="17.85546875" style="3" bestFit="1" customWidth="1"/>
    <col min="5905" max="6145" width="9.140625" style="3"/>
    <col min="6146" max="6146" width="79.28515625" style="3" bestFit="1" customWidth="1"/>
    <col min="6147" max="6147" width="20.140625" style="3" customWidth="1"/>
    <col min="6148" max="6148" width="20.5703125" style="3" customWidth="1"/>
    <col min="6149" max="6149" width="17.28515625" style="3" customWidth="1"/>
    <col min="6150" max="6152" width="15" style="3" bestFit="1" customWidth="1"/>
    <col min="6153" max="6153" width="16" style="3" bestFit="1" customWidth="1"/>
    <col min="6154" max="6156" width="15" style="3" bestFit="1" customWidth="1"/>
    <col min="6157" max="6158" width="16" style="3" bestFit="1" customWidth="1"/>
    <col min="6159" max="6159" width="18.85546875" style="3" customWidth="1"/>
    <col min="6160" max="6160" width="17.85546875" style="3" bestFit="1" customWidth="1"/>
    <col min="6161" max="6401" width="9.140625" style="3"/>
    <col min="6402" max="6402" width="79.28515625" style="3" bestFit="1" customWidth="1"/>
    <col min="6403" max="6403" width="20.140625" style="3" customWidth="1"/>
    <col min="6404" max="6404" width="20.5703125" style="3" customWidth="1"/>
    <col min="6405" max="6405" width="17.28515625" style="3" customWidth="1"/>
    <col min="6406" max="6408" width="15" style="3" bestFit="1" customWidth="1"/>
    <col min="6409" max="6409" width="16" style="3" bestFit="1" customWidth="1"/>
    <col min="6410" max="6412" width="15" style="3" bestFit="1" customWidth="1"/>
    <col min="6413" max="6414" width="16" style="3" bestFit="1" customWidth="1"/>
    <col min="6415" max="6415" width="18.85546875" style="3" customWidth="1"/>
    <col min="6416" max="6416" width="17.85546875" style="3" bestFit="1" customWidth="1"/>
    <col min="6417" max="6657" width="9.140625" style="3"/>
    <col min="6658" max="6658" width="79.28515625" style="3" bestFit="1" customWidth="1"/>
    <col min="6659" max="6659" width="20.140625" style="3" customWidth="1"/>
    <col min="6660" max="6660" width="20.5703125" style="3" customWidth="1"/>
    <col min="6661" max="6661" width="17.28515625" style="3" customWidth="1"/>
    <col min="6662" max="6664" width="15" style="3" bestFit="1" customWidth="1"/>
    <col min="6665" max="6665" width="16" style="3" bestFit="1" customWidth="1"/>
    <col min="6666" max="6668" width="15" style="3" bestFit="1" customWidth="1"/>
    <col min="6669" max="6670" width="16" style="3" bestFit="1" customWidth="1"/>
    <col min="6671" max="6671" width="18.85546875" style="3" customWidth="1"/>
    <col min="6672" max="6672" width="17.85546875" style="3" bestFit="1" customWidth="1"/>
    <col min="6673" max="6913" width="9.140625" style="3"/>
    <col min="6914" max="6914" width="79.28515625" style="3" bestFit="1" customWidth="1"/>
    <col min="6915" max="6915" width="20.140625" style="3" customWidth="1"/>
    <col min="6916" max="6916" width="20.5703125" style="3" customWidth="1"/>
    <col min="6917" max="6917" width="17.28515625" style="3" customWidth="1"/>
    <col min="6918" max="6920" width="15" style="3" bestFit="1" customWidth="1"/>
    <col min="6921" max="6921" width="16" style="3" bestFit="1" customWidth="1"/>
    <col min="6922" max="6924" width="15" style="3" bestFit="1" customWidth="1"/>
    <col min="6925" max="6926" width="16" style="3" bestFit="1" customWidth="1"/>
    <col min="6927" max="6927" width="18.85546875" style="3" customWidth="1"/>
    <col min="6928" max="6928" width="17.85546875" style="3" bestFit="1" customWidth="1"/>
    <col min="6929" max="7169" width="9.140625" style="3"/>
    <col min="7170" max="7170" width="79.28515625" style="3" bestFit="1" customWidth="1"/>
    <col min="7171" max="7171" width="20.140625" style="3" customWidth="1"/>
    <col min="7172" max="7172" width="20.5703125" style="3" customWidth="1"/>
    <col min="7173" max="7173" width="17.28515625" style="3" customWidth="1"/>
    <col min="7174" max="7176" width="15" style="3" bestFit="1" customWidth="1"/>
    <col min="7177" max="7177" width="16" style="3" bestFit="1" customWidth="1"/>
    <col min="7178" max="7180" width="15" style="3" bestFit="1" customWidth="1"/>
    <col min="7181" max="7182" width="16" style="3" bestFit="1" customWidth="1"/>
    <col min="7183" max="7183" width="18.85546875" style="3" customWidth="1"/>
    <col min="7184" max="7184" width="17.85546875" style="3" bestFit="1" customWidth="1"/>
    <col min="7185" max="7425" width="9.140625" style="3"/>
    <col min="7426" max="7426" width="79.28515625" style="3" bestFit="1" customWidth="1"/>
    <col min="7427" max="7427" width="20.140625" style="3" customWidth="1"/>
    <col min="7428" max="7428" width="20.5703125" style="3" customWidth="1"/>
    <col min="7429" max="7429" width="17.28515625" style="3" customWidth="1"/>
    <col min="7430" max="7432" width="15" style="3" bestFit="1" customWidth="1"/>
    <col min="7433" max="7433" width="16" style="3" bestFit="1" customWidth="1"/>
    <col min="7434" max="7436" width="15" style="3" bestFit="1" customWidth="1"/>
    <col min="7437" max="7438" width="16" style="3" bestFit="1" customWidth="1"/>
    <col min="7439" max="7439" width="18.85546875" style="3" customWidth="1"/>
    <col min="7440" max="7440" width="17.85546875" style="3" bestFit="1" customWidth="1"/>
    <col min="7441" max="7681" width="9.140625" style="3"/>
    <col min="7682" max="7682" width="79.28515625" style="3" bestFit="1" customWidth="1"/>
    <col min="7683" max="7683" width="20.140625" style="3" customWidth="1"/>
    <col min="7684" max="7684" width="20.5703125" style="3" customWidth="1"/>
    <col min="7685" max="7685" width="17.28515625" style="3" customWidth="1"/>
    <col min="7686" max="7688" width="15" style="3" bestFit="1" customWidth="1"/>
    <col min="7689" max="7689" width="16" style="3" bestFit="1" customWidth="1"/>
    <col min="7690" max="7692" width="15" style="3" bestFit="1" customWidth="1"/>
    <col min="7693" max="7694" width="16" style="3" bestFit="1" customWidth="1"/>
    <col min="7695" max="7695" width="18.85546875" style="3" customWidth="1"/>
    <col min="7696" max="7696" width="17.85546875" style="3" bestFit="1" customWidth="1"/>
    <col min="7697" max="7937" width="9.140625" style="3"/>
    <col min="7938" max="7938" width="79.28515625" style="3" bestFit="1" customWidth="1"/>
    <col min="7939" max="7939" width="20.140625" style="3" customWidth="1"/>
    <col min="7940" max="7940" width="20.5703125" style="3" customWidth="1"/>
    <col min="7941" max="7941" width="17.28515625" style="3" customWidth="1"/>
    <col min="7942" max="7944" width="15" style="3" bestFit="1" customWidth="1"/>
    <col min="7945" max="7945" width="16" style="3" bestFit="1" customWidth="1"/>
    <col min="7946" max="7948" width="15" style="3" bestFit="1" customWidth="1"/>
    <col min="7949" max="7950" width="16" style="3" bestFit="1" customWidth="1"/>
    <col min="7951" max="7951" width="18.85546875" style="3" customWidth="1"/>
    <col min="7952" max="7952" width="17.85546875" style="3" bestFit="1" customWidth="1"/>
    <col min="7953" max="8193" width="9.140625" style="3"/>
    <col min="8194" max="8194" width="79.28515625" style="3" bestFit="1" customWidth="1"/>
    <col min="8195" max="8195" width="20.140625" style="3" customWidth="1"/>
    <col min="8196" max="8196" width="20.5703125" style="3" customWidth="1"/>
    <col min="8197" max="8197" width="17.28515625" style="3" customWidth="1"/>
    <col min="8198" max="8200" width="15" style="3" bestFit="1" customWidth="1"/>
    <col min="8201" max="8201" width="16" style="3" bestFit="1" customWidth="1"/>
    <col min="8202" max="8204" width="15" style="3" bestFit="1" customWidth="1"/>
    <col min="8205" max="8206" width="16" style="3" bestFit="1" customWidth="1"/>
    <col min="8207" max="8207" width="18.85546875" style="3" customWidth="1"/>
    <col min="8208" max="8208" width="17.85546875" style="3" bestFit="1" customWidth="1"/>
    <col min="8209" max="8449" width="9.140625" style="3"/>
    <col min="8450" max="8450" width="79.28515625" style="3" bestFit="1" customWidth="1"/>
    <col min="8451" max="8451" width="20.140625" style="3" customWidth="1"/>
    <col min="8452" max="8452" width="20.5703125" style="3" customWidth="1"/>
    <col min="8453" max="8453" width="17.28515625" style="3" customWidth="1"/>
    <col min="8454" max="8456" width="15" style="3" bestFit="1" customWidth="1"/>
    <col min="8457" max="8457" width="16" style="3" bestFit="1" customWidth="1"/>
    <col min="8458" max="8460" width="15" style="3" bestFit="1" customWidth="1"/>
    <col min="8461" max="8462" width="16" style="3" bestFit="1" customWidth="1"/>
    <col min="8463" max="8463" width="18.85546875" style="3" customWidth="1"/>
    <col min="8464" max="8464" width="17.85546875" style="3" bestFit="1" customWidth="1"/>
    <col min="8465" max="8705" width="9.140625" style="3"/>
    <col min="8706" max="8706" width="79.28515625" style="3" bestFit="1" customWidth="1"/>
    <col min="8707" max="8707" width="20.140625" style="3" customWidth="1"/>
    <col min="8708" max="8708" width="20.5703125" style="3" customWidth="1"/>
    <col min="8709" max="8709" width="17.28515625" style="3" customWidth="1"/>
    <col min="8710" max="8712" width="15" style="3" bestFit="1" customWidth="1"/>
    <col min="8713" max="8713" width="16" style="3" bestFit="1" customWidth="1"/>
    <col min="8714" max="8716" width="15" style="3" bestFit="1" customWidth="1"/>
    <col min="8717" max="8718" width="16" style="3" bestFit="1" customWidth="1"/>
    <col min="8719" max="8719" width="18.85546875" style="3" customWidth="1"/>
    <col min="8720" max="8720" width="17.85546875" style="3" bestFit="1" customWidth="1"/>
    <col min="8721" max="8961" width="9.140625" style="3"/>
    <col min="8962" max="8962" width="79.28515625" style="3" bestFit="1" customWidth="1"/>
    <col min="8963" max="8963" width="20.140625" style="3" customWidth="1"/>
    <col min="8964" max="8964" width="20.5703125" style="3" customWidth="1"/>
    <col min="8965" max="8965" width="17.28515625" style="3" customWidth="1"/>
    <col min="8966" max="8968" width="15" style="3" bestFit="1" customWidth="1"/>
    <col min="8969" max="8969" width="16" style="3" bestFit="1" customWidth="1"/>
    <col min="8970" max="8972" width="15" style="3" bestFit="1" customWidth="1"/>
    <col min="8973" max="8974" width="16" style="3" bestFit="1" customWidth="1"/>
    <col min="8975" max="8975" width="18.85546875" style="3" customWidth="1"/>
    <col min="8976" max="8976" width="17.85546875" style="3" bestFit="1" customWidth="1"/>
    <col min="8977" max="9217" width="9.140625" style="3"/>
    <col min="9218" max="9218" width="79.28515625" style="3" bestFit="1" customWidth="1"/>
    <col min="9219" max="9219" width="20.140625" style="3" customWidth="1"/>
    <col min="9220" max="9220" width="20.5703125" style="3" customWidth="1"/>
    <col min="9221" max="9221" width="17.28515625" style="3" customWidth="1"/>
    <col min="9222" max="9224" width="15" style="3" bestFit="1" customWidth="1"/>
    <col min="9225" max="9225" width="16" style="3" bestFit="1" customWidth="1"/>
    <col min="9226" max="9228" width="15" style="3" bestFit="1" customWidth="1"/>
    <col min="9229" max="9230" width="16" style="3" bestFit="1" customWidth="1"/>
    <col min="9231" max="9231" width="18.85546875" style="3" customWidth="1"/>
    <col min="9232" max="9232" width="17.85546875" style="3" bestFit="1" customWidth="1"/>
    <col min="9233" max="9473" width="9.140625" style="3"/>
    <col min="9474" max="9474" width="79.28515625" style="3" bestFit="1" customWidth="1"/>
    <col min="9475" max="9475" width="20.140625" style="3" customWidth="1"/>
    <col min="9476" max="9476" width="20.5703125" style="3" customWidth="1"/>
    <col min="9477" max="9477" width="17.28515625" style="3" customWidth="1"/>
    <col min="9478" max="9480" width="15" style="3" bestFit="1" customWidth="1"/>
    <col min="9481" max="9481" width="16" style="3" bestFit="1" customWidth="1"/>
    <col min="9482" max="9484" width="15" style="3" bestFit="1" customWidth="1"/>
    <col min="9485" max="9486" width="16" style="3" bestFit="1" customWidth="1"/>
    <col min="9487" max="9487" width="18.85546875" style="3" customWidth="1"/>
    <col min="9488" max="9488" width="17.85546875" style="3" bestFit="1" customWidth="1"/>
    <col min="9489" max="9729" width="9.140625" style="3"/>
    <col min="9730" max="9730" width="79.28515625" style="3" bestFit="1" customWidth="1"/>
    <col min="9731" max="9731" width="20.140625" style="3" customWidth="1"/>
    <col min="9732" max="9732" width="20.5703125" style="3" customWidth="1"/>
    <col min="9733" max="9733" width="17.28515625" style="3" customWidth="1"/>
    <col min="9734" max="9736" width="15" style="3" bestFit="1" customWidth="1"/>
    <col min="9737" max="9737" width="16" style="3" bestFit="1" customWidth="1"/>
    <col min="9738" max="9740" width="15" style="3" bestFit="1" customWidth="1"/>
    <col min="9741" max="9742" width="16" style="3" bestFit="1" customWidth="1"/>
    <col min="9743" max="9743" width="18.85546875" style="3" customWidth="1"/>
    <col min="9744" max="9744" width="17.85546875" style="3" bestFit="1" customWidth="1"/>
    <col min="9745" max="9985" width="9.140625" style="3"/>
    <col min="9986" max="9986" width="79.28515625" style="3" bestFit="1" customWidth="1"/>
    <col min="9987" max="9987" width="20.140625" style="3" customWidth="1"/>
    <col min="9988" max="9988" width="20.5703125" style="3" customWidth="1"/>
    <col min="9989" max="9989" width="17.28515625" style="3" customWidth="1"/>
    <col min="9990" max="9992" width="15" style="3" bestFit="1" customWidth="1"/>
    <col min="9993" max="9993" width="16" style="3" bestFit="1" customWidth="1"/>
    <col min="9994" max="9996" width="15" style="3" bestFit="1" customWidth="1"/>
    <col min="9997" max="9998" width="16" style="3" bestFit="1" customWidth="1"/>
    <col min="9999" max="9999" width="18.85546875" style="3" customWidth="1"/>
    <col min="10000" max="10000" width="17.85546875" style="3" bestFit="1" customWidth="1"/>
    <col min="10001" max="10241" width="9.140625" style="3"/>
    <col min="10242" max="10242" width="79.28515625" style="3" bestFit="1" customWidth="1"/>
    <col min="10243" max="10243" width="20.140625" style="3" customWidth="1"/>
    <col min="10244" max="10244" width="20.5703125" style="3" customWidth="1"/>
    <col min="10245" max="10245" width="17.28515625" style="3" customWidth="1"/>
    <col min="10246" max="10248" width="15" style="3" bestFit="1" customWidth="1"/>
    <col min="10249" max="10249" width="16" style="3" bestFit="1" customWidth="1"/>
    <col min="10250" max="10252" width="15" style="3" bestFit="1" customWidth="1"/>
    <col min="10253" max="10254" width="16" style="3" bestFit="1" customWidth="1"/>
    <col min="10255" max="10255" width="18.85546875" style="3" customWidth="1"/>
    <col min="10256" max="10256" width="17.85546875" style="3" bestFit="1" customWidth="1"/>
    <col min="10257" max="10497" width="9.140625" style="3"/>
    <col min="10498" max="10498" width="79.28515625" style="3" bestFit="1" customWidth="1"/>
    <col min="10499" max="10499" width="20.140625" style="3" customWidth="1"/>
    <col min="10500" max="10500" width="20.5703125" style="3" customWidth="1"/>
    <col min="10501" max="10501" width="17.28515625" style="3" customWidth="1"/>
    <col min="10502" max="10504" width="15" style="3" bestFit="1" customWidth="1"/>
    <col min="10505" max="10505" width="16" style="3" bestFit="1" customWidth="1"/>
    <col min="10506" max="10508" width="15" style="3" bestFit="1" customWidth="1"/>
    <col min="10509" max="10510" width="16" style="3" bestFit="1" customWidth="1"/>
    <col min="10511" max="10511" width="18.85546875" style="3" customWidth="1"/>
    <col min="10512" max="10512" width="17.85546875" style="3" bestFit="1" customWidth="1"/>
    <col min="10513" max="10753" width="9.140625" style="3"/>
    <col min="10754" max="10754" width="79.28515625" style="3" bestFit="1" customWidth="1"/>
    <col min="10755" max="10755" width="20.140625" style="3" customWidth="1"/>
    <col min="10756" max="10756" width="20.5703125" style="3" customWidth="1"/>
    <col min="10757" max="10757" width="17.28515625" style="3" customWidth="1"/>
    <col min="10758" max="10760" width="15" style="3" bestFit="1" customWidth="1"/>
    <col min="10761" max="10761" width="16" style="3" bestFit="1" customWidth="1"/>
    <col min="10762" max="10764" width="15" style="3" bestFit="1" customWidth="1"/>
    <col min="10765" max="10766" width="16" style="3" bestFit="1" customWidth="1"/>
    <col min="10767" max="10767" width="18.85546875" style="3" customWidth="1"/>
    <col min="10768" max="10768" width="17.85546875" style="3" bestFit="1" customWidth="1"/>
    <col min="10769" max="11009" width="9.140625" style="3"/>
    <col min="11010" max="11010" width="79.28515625" style="3" bestFit="1" customWidth="1"/>
    <col min="11011" max="11011" width="20.140625" style="3" customWidth="1"/>
    <col min="11012" max="11012" width="20.5703125" style="3" customWidth="1"/>
    <col min="11013" max="11013" width="17.28515625" style="3" customWidth="1"/>
    <col min="11014" max="11016" width="15" style="3" bestFit="1" customWidth="1"/>
    <col min="11017" max="11017" width="16" style="3" bestFit="1" customWidth="1"/>
    <col min="11018" max="11020" width="15" style="3" bestFit="1" customWidth="1"/>
    <col min="11021" max="11022" width="16" style="3" bestFit="1" customWidth="1"/>
    <col min="11023" max="11023" width="18.85546875" style="3" customWidth="1"/>
    <col min="11024" max="11024" width="17.85546875" style="3" bestFit="1" customWidth="1"/>
    <col min="11025" max="11265" width="9.140625" style="3"/>
    <col min="11266" max="11266" width="79.28515625" style="3" bestFit="1" customWidth="1"/>
    <col min="11267" max="11267" width="20.140625" style="3" customWidth="1"/>
    <col min="11268" max="11268" width="20.5703125" style="3" customWidth="1"/>
    <col min="11269" max="11269" width="17.28515625" style="3" customWidth="1"/>
    <col min="11270" max="11272" width="15" style="3" bestFit="1" customWidth="1"/>
    <col min="11273" max="11273" width="16" style="3" bestFit="1" customWidth="1"/>
    <col min="11274" max="11276" width="15" style="3" bestFit="1" customWidth="1"/>
    <col min="11277" max="11278" width="16" style="3" bestFit="1" customWidth="1"/>
    <col min="11279" max="11279" width="18.85546875" style="3" customWidth="1"/>
    <col min="11280" max="11280" width="17.85546875" style="3" bestFit="1" customWidth="1"/>
    <col min="11281" max="11521" width="9.140625" style="3"/>
    <col min="11522" max="11522" width="79.28515625" style="3" bestFit="1" customWidth="1"/>
    <col min="11523" max="11523" width="20.140625" style="3" customWidth="1"/>
    <col min="11524" max="11524" width="20.5703125" style="3" customWidth="1"/>
    <col min="11525" max="11525" width="17.28515625" style="3" customWidth="1"/>
    <col min="11526" max="11528" width="15" style="3" bestFit="1" customWidth="1"/>
    <col min="11529" max="11529" width="16" style="3" bestFit="1" customWidth="1"/>
    <col min="11530" max="11532" width="15" style="3" bestFit="1" customWidth="1"/>
    <col min="11533" max="11534" width="16" style="3" bestFit="1" customWidth="1"/>
    <col min="11535" max="11535" width="18.85546875" style="3" customWidth="1"/>
    <col min="11536" max="11536" width="17.85546875" style="3" bestFit="1" customWidth="1"/>
    <col min="11537" max="11777" width="9.140625" style="3"/>
    <col min="11778" max="11778" width="79.28515625" style="3" bestFit="1" customWidth="1"/>
    <col min="11779" max="11779" width="20.140625" style="3" customWidth="1"/>
    <col min="11780" max="11780" width="20.5703125" style="3" customWidth="1"/>
    <col min="11781" max="11781" width="17.28515625" style="3" customWidth="1"/>
    <col min="11782" max="11784" width="15" style="3" bestFit="1" customWidth="1"/>
    <col min="11785" max="11785" width="16" style="3" bestFit="1" customWidth="1"/>
    <col min="11786" max="11788" width="15" style="3" bestFit="1" customWidth="1"/>
    <col min="11789" max="11790" width="16" style="3" bestFit="1" customWidth="1"/>
    <col min="11791" max="11791" width="18.85546875" style="3" customWidth="1"/>
    <col min="11792" max="11792" width="17.85546875" style="3" bestFit="1" customWidth="1"/>
    <col min="11793" max="12033" width="9.140625" style="3"/>
    <col min="12034" max="12034" width="79.28515625" style="3" bestFit="1" customWidth="1"/>
    <col min="12035" max="12035" width="20.140625" style="3" customWidth="1"/>
    <col min="12036" max="12036" width="20.5703125" style="3" customWidth="1"/>
    <col min="12037" max="12037" width="17.28515625" style="3" customWidth="1"/>
    <col min="12038" max="12040" width="15" style="3" bestFit="1" customWidth="1"/>
    <col min="12041" max="12041" width="16" style="3" bestFit="1" customWidth="1"/>
    <col min="12042" max="12044" width="15" style="3" bestFit="1" customWidth="1"/>
    <col min="12045" max="12046" width="16" style="3" bestFit="1" customWidth="1"/>
    <col min="12047" max="12047" width="18.85546875" style="3" customWidth="1"/>
    <col min="12048" max="12048" width="17.85546875" style="3" bestFit="1" customWidth="1"/>
    <col min="12049" max="12289" width="9.140625" style="3"/>
    <col min="12290" max="12290" width="79.28515625" style="3" bestFit="1" customWidth="1"/>
    <col min="12291" max="12291" width="20.140625" style="3" customWidth="1"/>
    <col min="12292" max="12292" width="20.5703125" style="3" customWidth="1"/>
    <col min="12293" max="12293" width="17.28515625" style="3" customWidth="1"/>
    <col min="12294" max="12296" width="15" style="3" bestFit="1" customWidth="1"/>
    <col min="12297" max="12297" width="16" style="3" bestFit="1" customWidth="1"/>
    <col min="12298" max="12300" width="15" style="3" bestFit="1" customWidth="1"/>
    <col min="12301" max="12302" width="16" style="3" bestFit="1" customWidth="1"/>
    <col min="12303" max="12303" width="18.85546875" style="3" customWidth="1"/>
    <col min="12304" max="12304" width="17.85546875" style="3" bestFit="1" customWidth="1"/>
    <col min="12305" max="12545" width="9.140625" style="3"/>
    <col min="12546" max="12546" width="79.28515625" style="3" bestFit="1" customWidth="1"/>
    <col min="12547" max="12547" width="20.140625" style="3" customWidth="1"/>
    <col min="12548" max="12548" width="20.5703125" style="3" customWidth="1"/>
    <col min="12549" max="12549" width="17.28515625" style="3" customWidth="1"/>
    <col min="12550" max="12552" width="15" style="3" bestFit="1" customWidth="1"/>
    <col min="12553" max="12553" width="16" style="3" bestFit="1" customWidth="1"/>
    <col min="12554" max="12556" width="15" style="3" bestFit="1" customWidth="1"/>
    <col min="12557" max="12558" width="16" style="3" bestFit="1" customWidth="1"/>
    <col min="12559" max="12559" width="18.85546875" style="3" customWidth="1"/>
    <col min="12560" max="12560" width="17.85546875" style="3" bestFit="1" customWidth="1"/>
    <col min="12561" max="12801" width="9.140625" style="3"/>
    <col min="12802" max="12802" width="79.28515625" style="3" bestFit="1" customWidth="1"/>
    <col min="12803" max="12803" width="20.140625" style="3" customWidth="1"/>
    <col min="12804" max="12804" width="20.5703125" style="3" customWidth="1"/>
    <col min="12805" max="12805" width="17.28515625" style="3" customWidth="1"/>
    <col min="12806" max="12808" width="15" style="3" bestFit="1" customWidth="1"/>
    <col min="12809" max="12809" width="16" style="3" bestFit="1" customWidth="1"/>
    <col min="12810" max="12812" width="15" style="3" bestFit="1" customWidth="1"/>
    <col min="12813" max="12814" width="16" style="3" bestFit="1" customWidth="1"/>
    <col min="12815" max="12815" width="18.85546875" style="3" customWidth="1"/>
    <col min="12816" max="12816" width="17.85546875" style="3" bestFit="1" customWidth="1"/>
    <col min="12817" max="13057" width="9.140625" style="3"/>
    <col min="13058" max="13058" width="79.28515625" style="3" bestFit="1" customWidth="1"/>
    <col min="13059" max="13059" width="20.140625" style="3" customWidth="1"/>
    <col min="13060" max="13060" width="20.5703125" style="3" customWidth="1"/>
    <col min="13061" max="13061" width="17.28515625" style="3" customWidth="1"/>
    <col min="13062" max="13064" width="15" style="3" bestFit="1" customWidth="1"/>
    <col min="13065" max="13065" width="16" style="3" bestFit="1" customWidth="1"/>
    <col min="13066" max="13068" width="15" style="3" bestFit="1" customWidth="1"/>
    <col min="13069" max="13070" width="16" style="3" bestFit="1" customWidth="1"/>
    <col min="13071" max="13071" width="18.85546875" style="3" customWidth="1"/>
    <col min="13072" max="13072" width="17.85546875" style="3" bestFit="1" customWidth="1"/>
    <col min="13073" max="13313" width="9.140625" style="3"/>
    <col min="13314" max="13314" width="79.28515625" style="3" bestFit="1" customWidth="1"/>
    <col min="13315" max="13315" width="20.140625" style="3" customWidth="1"/>
    <col min="13316" max="13316" width="20.5703125" style="3" customWidth="1"/>
    <col min="13317" max="13317" width="17.28515625" style="3" customWidth="1"/>
    <col min="13318" max="13320" width="15" style="3" bestFit="1" customWidth="1"/>
    <col min="13321" max="13321" width="16" style="3" bestFit="1" customWidth="1"/>
    <col min="13322" max="13324" width="15" style="3" bestFit="1" customWidth="1"/>
    <col min="13325" max="13326" width="16" style="3" bestFit="1" customWidth="1"/>
    <col min="13327" max="13327" width="18.85546875" style="3" customWidth="1"/>
    <col min="13328" max="13328" width="17.85546875" style="3" bestFit="1" customWidth="1"/>
    <col min="13329" max="13569" width="9.140625" style="3"/>
    <col min="13570" max="13570" width="79.28515625" style="3" bestFit="1" customWidth="1"/>
    <col min="13571" max="13571" width="20.140625" style="3" customWidth="1"/>
    <col min="13572" max="13572" width="20.5703125" style="3" customWidth="1"/>
    <col min="13573" max="13573" width="17.28515625" style="3" customWidth="1"/>
    <col min="13574" max="13576" width="15" style="3" bestFit="1" customWidth="1"/>
    <col min="13577" max="13577" width="16" style="3" bestFit="1" customWidth="1"/>
    <col min="13578" max="13580" width="15" style="3" bestFit="1" customWidth="1"/>
    <col min="13581" max="13582" width="16" style="3" bestFit="1" customWidth="1"/>
    <col min="13583" max="13583" width="18.85546875" style="3" customWidth="1"/>
    <col min="13584" max="13584" width="17.85546875" style="3" bestFit="1" customWidth="1"/>
    <col min="13585" max="13825" width="9.140625" style="3"/>
    <col min="13826" max="13826" width="79.28515625" style="3" bestFit="1" customWidth="1"/>
    <col min="13827" max="13827" width="20.140625" style="3" customWidth="1"/>
    <col min="13828" max="13828" width="20.5703125" style="3" customWidth="1"/>
    <col min="13829" max="13829" width="17.28515625" style="3" customWidth="1"/>
    <col min="13830" max="13832" width="15" style="3" bestFit="1" customWidth="1"/>
    <col min="13833" max="13833" width="16" style="3" bestFit="1" customWidth="1"/>
    <col min="13834" max="13836" width="15" style="3" bestFit="1" customWidth="1"/>
    <col min="13837" max="13838" width="16" style="3" bestFit="1" customWidth="1"/>
    <col min="13839" max="13839" width="18.85546875" style="3" customWidth="1"/>
    <col min="13840" max="13840" width="17.85546875" style="3" bestFit="1" customWidth="1"/>
    <col min="13841" max="14081" width="9.140625" style="3"/>
    <col min="14082" max="14082" width="79.28515625" style="3" bestFit="1" customWidth="1"/>
    <col min="14083" max="14083" width="20.140625" style="3" customWidth="1"/>
    <col min="14084" max="14084" width="20.5703125" style="3" customWidth="1"/>
    <col min="14085" max="14085" width="17.28515625" style="3" customWidth="1"/>
    <col min="14086" max="14088" width="15" style="3" bestFit="1" customWidth="1"/>
    <col min="14089" max="14089" width="16" style="3" bestFit="1" customWidth="1"/>
    <col min="14090" max="14092" width="15" style="3" bestFit="1" customWidth="1"/>
    <col min="14093" max="14094" width="16" style="3" bestFit="1" customWidth="1"/>
    <col min="14095" max="14095" width="18.85546875" style="3" customWidth="1"/>
    <col min="14096" max="14096" width="17.85546875" style="3" bestFit="1" customWidth="1"/>
    <col min="14097" max="14337" width="9.140625" style="3"/>
    <col min="14338" max="14338" width="79.28515625" style="3" bestFit="1" customWidth="1"/>
    <col min="14339" max="14339" width="20.140625" style="3" customWidth="1"/>
    <col min="14340" max="14340" width="20.5703125" style="3" customWidth="1"/>
    <col min="14341" max="14341" width="17.28515625" style="3" customWidth="1"/>
    <col min="14342" max="14344" width="15" style="3" bestFit="1" customWidth="1"/>
    <col min="14345" max="14345" width="16" style="3" bestFit="1" customWidth="1"/>
    <col min="14346" max="14348" width="15" style="3" bestFit="1" customWidth="1"/>
    <col min="14349" max="14350" width="16" style="3" bestFit="1" customWidth="1"/>
    <col min="14351" max="14351" width="18.85546875" style="3" customWidth="1"/>
    <col min="14352" max="14352" width="17.85546875" style="3" bestFit="1" customWidth="1"/>
    <col min="14353" max="14593" width="9.140625" style="3"/>
    <col min="14594" max="14594" width="79.28515625" style="3" bestFit="1" customWidth="1"/>
    <col min="14595" max="14595" width="20.140625" style="3" customWidth="1"/>
    <col min="14596" max="14596" width="20.5703125" style="3" customWidth="1"/>
    <col min="14597" max="14597" width="17.28515625" style="3" customWidth="1"/>
    <col min="14598" max="14600" width="15" style="3" bestFit="1" customWidth="1"/>
    <col min="14601" max="14601" width="16" style="3" bestFit="1" customWidth="1"/>
    <col min="14602" max="14604" width="15" style="3" bestFit="1" customWidth="1"/>
    <col min="14605" max="14606" width="16" style="3" bestFit="1" customWidth="1"/>
    <col min="14607" max="14607" width="18.85546875" style="3" customWidth="1"/>
    <col min="14608" max="14608" width="17.85546875" style="3" bestFit="1" customWidth="1"/>
    <col min="14609" max="14849" width="9.140625" style="3"/>
    <col min="14850" max="14850" width="79.28515625" style="3" bestFit="1" customWidth="1"/>
    <col min="14851" max="14851" width="20.140625" style="3" customWidth="1"/>
    <col min="14852" max="14852" width="20.5703125" style="3" customWidth="1"/>
    <col min="14853" max="14853" width="17.28515625" style="3" customWidth="1"/>
    <col min="14854" max="14856" width="15" style="3" bestFit="1" customWidth="1"/>
    <col min="14857" max="14857" width="16" style="3" bestFit="1" customWidth="1"/>
    <col min="14858" max="14860" width="15" style="3" bestFit="1" customWidth="1"/>
    <col min="14861" max="14862" width="16" style="3" bestFit="1" customWidth="1"/>
    <col min="14863" max="14863" width="18.85546875" style="3" customWidth="1"/>
    <col min="14864" max="14864" width="17.85546875" style="3" bestFit="1" customWidth="1"/>
    <col min="14865" max="15105" width="9.140625" style="3"/>
    <col min="15106" max="15106" width="79.28515625" style="3" bestFit="1" customWidth="1"/>
    <col min="15107" max="15107" width="20.140625" style="3" customWidth="1"/>
    <col min="15108" max="15108" width="20.5703125" style="3" customWidth="1"/>
    <col min="15109" max="15109" width="17.28515625" style="3" customWidth="1"/>
    <col min="15110" max="15112" width="15" style="3" bestFit="1" customWidth="1"/>
    <col min="15113" max="15113" width="16" style="3" bestFit="1" customWidth="1"/>
    <col min="15114" max="15116" width="15" style="3" bestFit="1" customWidth="1"/>
    <col min="15117" max="15118" width="16" style="3" bestFit="1" customWidth="1"/>
    <col min="15119" max="15119" width="18.85546875" style="3" customWidth="1"/>
    <col min="15120" max="15120" width="17.85546875" style="3" bestFit="1" customWidth="1"/>
    <col min="15121" max="15361" width="9.140625" style="3"/>
    <col min="15362" max="15362" width="79.28515625" style="3" bestFit="1" customWidth="1"/>
    <col min="15363" max="15363" width="20.140625" style="3" customWidth="1"/>
    <col min="15364" max="15364" width="20.5703125" style="3" customWidth="1"/>
    <col min="15365" max="15365" width="17.28515625" style="3" customWidth="1"/>
    <col min="15366" max="15368" width="15" style="3" bestFit="1" customWidth="1"/>
    <col min="15369" max="15369" width="16" style="3" bestFit="1" customWidth="1"/>
    <col min="15370" max="15372" width="15" style="3" bestFit="1" customWidth="1"/>
    <col min="15373" max="15374" width="16" style="3" bestFit="1" customWidth="1"/>
    <col min="15375" max="15375" width="18.85546875" style="3" customWidth="1"/>
    <col min="15376" max="15376" width="17.85546875" style="3" bestFit="1" customWidth="1"/>
    <col min="15377" max="15617" width="9.140625" style="3"/>
    <col min="15618" max="15618" width="79.28515625" style="3" bestFit="1" customWidth="1"/>
    <col min="15619" max="15619" width="20.140625" style="3" customWidth="1"/>
    <col min="15620" max="15620" width="20.5703125" style="3" customWidth="1"/>
    <col min="15621" max="15621" width="17.28515625" style="3" customWidth="1"/>
    <col min="15622" max="15624" width="15" style="3" bestFit="1" customWidth="1"/>
    <col min="15625" max="15625" width="16" style="3" bestFit="1" customWidth="1"/>
    <col min="15626" max="15628" width="15" style="3" bestFit="1" customWidth="1"/>
    <col min="15629" max="15630" width="16" style="3" bestFit="1" customWidth="1"/>
    <col min="15631" max="15631" width="18.85546875" style="3" customWidth="1"/>
    <col min="15632" max="15632" width="17.85546875" style="3" bestFit="1" customWidth="1"/>
    <col min="15633" max="15873" width="9.140625" style="3"/>
    <col min="15874" max="15874" width="79.28515625" style="3" bestFit="1" customWidth="1"/>
    <col min="15875" max="15875" width="20.140625" style="3" customWidth="1"/>
    <col min="15876" max="15876" width="20.5703125" style="3" customWidth="1"/>
    <col min="15877" max="15877" width="17.28515625" style="3" customWidth="1"/>
    <col min="15878" max="15880" width="15" style="3" bestFit="1" customWidth="1"/>
    <col min="15881" max="15881" width="16" style="3" bestFit="1" customWidth="1"/>
    <col min="15882" max="15884" width="15" style="3" bestFit="1" customWidth="1"/>
    <col min="15885" max="15886" width="16" style="3" bestFit="1" customWidth="1"/>
    <col min="15887" max="15887" width="18.85546875" style="3" customWidth="1"/>
    <col min="15888" max="15888" width="17.85546875" style="3" bestFit="1" customWidth="1"/>
    <col min="15889" max="16129" width="9.140625" style="3"/>
    <col min="16130" max="16130" width="79.28515625" style="3" bestFit="1" customWidth="1"/>
    <col min="16131" max="16131" width="20.140625" style="3" customWidth="1"/>
    <col min="16132" max="16132" width="20.5703125" style="3" customWidth="1"/>
    <col min="16133" max="16133" width="17.28515625" style="3" customWidth="1"/>
    <col min="16134" max="16136" width="15" style="3" bestFit="1" customWidth="1"/>
    <col min="16137" max="16137" width="16" style="3" bestFit="1" customWidth="1"/>
    <col min="16138" max="16140" width="15" style="3" bestFit="1" customWidth="1"/>
    <col min="16141" max="16142" width="16" style="3" bestFit="1" customWidth="1"/>
    <col min="16143" max="16143" width="18.85546875" style="3" customWidth="1"/>
    <col min="16144" max="16144" width="17.85546875" style="3" bestFit="1" customWidth="1"/>
    <col min="16145" max="16384" width="9.140625" style="3"/>
  </cols>
  <sheetData>
    <row r="1" spans="1:16" ht="19.5" x14ac:dyDescent="0.3">
      <c r="B1" s="43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2"/>
      <c r="O1" s="36"/>
    </row>
    <row r="2" spans="1:16" ht="19.5" x14ac:dyDescent="0.3">
      <c r="B2" s="43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2"/>
      <c r="O2" s="36"/>
    </row>
    <row r="3" spans="1:16" ht="19.5" x14ac:dyDescent="0.3">
      <c r="B3" s="43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"/>
      <c r="O3" s="36"/>
    </row>
    <row r="4" spans="1:16" ht="19.5" x14ac:dyDescent="0.3">
      <c r="B4" s="43" t="s">
        <v>3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2"/>
      <c r="O4" s="36"/>
    </row>
    <row r="7" spans="1:16" s="6" customFormat="1" ht="30" x14ac:dyDescent="0.25">
      <c r="A7" s="4" t="s">
        <v>4</v>
      </c>
      <c r="B7" s="4" t="s">
        <v>5</v>
      </c>
      <c r="C7" s="4" t="s">
        <v>6</v>
      </c>
      <c r="D7" s="5" t="s">
        <v>7</v>
      </c>
      <c r="E7" s="5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  <c r="O7" s="37" t="s">
        <v>99</v>
      </c>
      <c r="P7" s="5" t="s">
        <v>18</v>
      </c>
    </row>
    <row r="8" spans="1:16" x14ac:dyDescent="0.25">
      <c r="A8" s="7" t="s">
        <v>19</v>
      </c>
      <c r="B8" s="8">
        <f>B9+B15+B25+B34+B42+B50+B59</f>
        <v>2637727761</v>
      </c>
      <c r="C8" s="8">
        <f t="shared" ref="C8:N8" si="0">C9+C15+C25+C34+C42+C50+C59</f>
        <v>1513934652</v>
      </c>
      <c r="D8" s="8">
        <f t="shared" si="0"/>
        <v>46649176.909999996</v>
      </c>
      <c r="E8" s="8">
        <f t="shared" si="0"/>
        <v>67944116.979999989</v>
      </c>
      <c r="F8" s="8">
        <f t="shared" si="0"/>
        <v>94084697.219999984</v>
      </c>
      <c r="G8" s="8">
        <f t="shared" si="0"/>
        <v>64977079.310000002</v>
      </c>
      <c r="H8" s="8">
        <f t="shared" si="0"/>
        <v>110899431.55000001</v>
      </c>
      <c r="I8" s="8">
        <f t="shared" si="0"/>
        <v>79819035.829999998</v>
      </c>
      <c r="J8" s="8">
        <f t="shared" si="0"/>
        <v>78189019.450000003</v>
      </c>
      <c r="K8" s="8">
        <f t="shared" si="0"/>
        <v>87264893.370000005</v>
      </c>
      <c r="L8" s="8">
        <f t="shared" si="0"/>
        <v>163817782.79999998</v>
      </c>
      <c r="M8" s="8">
        <f t="shared" si="0"/>
        <v>156158820.78</v>
      </c>
      <c r="N8" s="8">
        <f t="shared" si="0"/>
        <v>121402751.93999998</v>
      </c>
      <c r="O8" s="21">
        <f>+O9+O15+O25+O34+O50+O42</f>
        <v>261929415.77000004</v>
      </c>
      <c r="P8" s="8">
        <f>M8+N8+O8</f>
        <v>539490988.49000001</v>
      </c>
    </row>
    <row r="9" spans="1:16" x14ac:dyDescent="0.25">
      <c r="A9" s="9" t="s">
        <v>20</v>
      </c>
      <c r="B9" s="10">
        <f>SUM(B10:B14)</f>
        <v>1079794016.3399999</v>
      </c>
      <c r="C9" s="10">
        <f>SUM(C10:C14)</f>
        <v>680633158.34000003</v>
      </c>
      <c r="D9" s="11">
        <f t="shared" ref="D9:I9" si="1">SUM(D10:D14)</f>
        <v>23784687.719999999</v>
      </c>
      <c r="E9" s="11">
        <f t="shared" si="1"/>
        <v>7481466.7400000002</v>
      </c>
      <c r="F9" s="11">
        <f t="shared" si="1"/>
        <v>71147382.319999993</v>
      </c>
      <c r="G9" s="11">
        <f t="shared" si="1"/>
        <v>29178872.289999999</v>
      </c>
      <c r="H9" s="11">
        <f t="shared" si="1"/>
        <v>28466948.390000001</v>
      </c>
      <c r="I9" s="8">
        <f t="shared" si="1"/>
        <v>34698727.199999996</v>
      </c>
      <c r="J9" s="8">
        <f t="shared" ref="J9:N9" si="2">SUM(J10:J14)</f>
        <v>33840871.019999996</v>
      </c>
      <c r="K9" s="8">
        <f t="shared" si="2"/>
        <v>53650436.579999998</v>
      </c>
      <c r="L9" s="8">
        <f t="shared" si="2"/>
        <v>98028896.109999999</v>
      </c>
      <c r="M9" s="8">
        <f t="shared" si="2"/>
        <v>63062532.840000004</v>
      </c>
      <c r="N9" s="10">
        <f t="shared" si="2"/>
        <v>90787255.909999996</v>
      </c>
      <c r="O9" s="10">
        <v>131631391.01000001</v>
      </c>
      <c r="P9" s="8">
        <f t="shared" ref="P9:P68" si="3">M9+N9+O9</f>
        <v>285481179.75999999</v>
      </c>
    </row>
    <row r="10" spans="1:16" x14ac:dyDescent="0.25">
      <c r="A10" s="12" t="s">
        <v>21</v>
      </c>
      <c r="B10" s="13">
        <v>794458173.25</v>
      </c>
      <c r="C10" s="13">
        <v>464084134.25</v>
      </c>
      <c r="D10" s="14">
        <v>20050186.649999999</v>
      </c>
      <c r="E10" s="14">
        <v>5665400</v>
      </c>
      <c r="F10" s="14">
        <v>61446599.960000001</v>
      </c>
      <c r="G10" s="14">
        <v>24722700</v>
      </c>
      <c r="H10" s="14">
        <v>24098366.670000002</v>
      </c>
      <c r="I10" s="14">
        <v>30036730.829999998</v>
      </c>
      <c r="J10" s="14">
        <v>29283350.969999999</v>
      </c>
      <c r="K10" s="14">
        <v>46049966.68</v>
      </c>
      <c r="L10" s="15">
        <v>81517566.590000004</v>
      </c>
      <c r="M10" s="13">
        <v>49832063.630000003</v>
      </c>
      <c r="N10" s="13">
        <v>82160304.019999996</v>
      </c>
      <c r="O10" s="13">
        <v>50733745.140000001</v>
      </c>
      <c r="P10" s="8">
        <f t="shared" si="3"/>
        <v>182726112.79000002</v>
      </c>
    </row>
    <row r="11" spans="1:16" x14ac:dyDescent="0.25">
      <c r="A11" s="12" t="s">
        <v>22</v>
      </c>
      <c r="B11" s="13">
        <v>142131476</v>
      </c>
      <c r="C11" s="13">
        <v>116184200</v>
      </c>
      <c r="D11" s="14">
        <v>958000</v>
      </c>
      <c r="E11" s="14">
        <v>958000</v>
      </c>
      <c r="F11" s="14">
        <v>943000</v>
      </c>
      <c r="G11" s="14">
        <v>958000</v>
      </c>
      <c r="H11" s="14">
        <v>958000</v>
      </c>
      <c r="I11" s="14">
        <v>923000</v>
      </c>
      <c r="J11" s="14">
        <v>923000</v>
      </c>
      <c r="K11" s="14">
        <v>923000</v>
      </c>
      <c r="L11" s="15">
        <v>4830600</v>
      </c>
      <c r="M11" s="15">
        <v>3484066.67</v>
      </c>
      <c r="N11" s="13">
        <v>2293700</v>
      </c>
      <c r="O11" s="13">
        <v>74435519.730000004</v>
      </c>
      <c r="P11" s="8">
        <f t="shared" si="3"/>
        <v>80213286.400000006</v>
      </c>
    </row>
    <row r="12" spans="1:16" x14ac:dyDescent="0.25">
      <c r="A12" s="12" t="s">
        <v>23</v>
      </c>
      <c r="B12" s="13">
        <v>1100000</v>
      </c>
      <c r="C12" s="13">
        <v>0</v>
      </c>
      <c r="D12" s="14">
        <v>0</v>
      </c>
      <c r="E12" s="14">
        <v>90000</v>
      </c>
      <c r="F12" s="14">
        <v>45000</v>
      </c>
      <c r="G12" s="14">
        <v>45000</v>
      </c>
      <c r="H12" s="14">
        <v>45000</v>
      </c>
      <c r="I12" s="16">
        <v>0</v>
      </c>
      <c r="N12" s="13">
        <v>0</v>
      </c>
      <c r="O12" s="13">
        <v>0</v>
      </c>
      <c r="P12" s="8">
        <f t="shared" si="3"/>
        <v>0</v>
      </c>
    </row>
    <row r="13" spans="1:16" x14ac:dyDescent="0.25">
      <c r="A13" s="12" t="s">
        <v>24</v>
      </c>
      <c r="B13" s="13">
        <v>5500000</v>
      </c>
      <c r="C13" s="13">
        <v>2000000</v>
      </c>
      <c r="D13" s="14"/>
      <c r="E13" s="14"/>
      <c r="F13" s="14"/>
      <c r="G13" s="14"/>
      <c r="H13" s="14"/>
      <c r="I13" s="16"/>
      <c r="M13" s="15">
        <v>3047100</v>
      </c>
      <c r="N13" s="13">
        <v>0</v>
      </c>
      <c r="O13" s="13">
        <v>0</v>
      </c>
      <c r="P13" s="8">
        <f t="shared" si="3"/>
        <v>3047100</v>
      </c>
    </row>
    <row r="14" spans="1:16" x14ac:dyDescent="0.25">
      <c r="A14" s="12" t="s">
        <v>25</v>
      </c>
      <c r="B14" s="13">
        <v>136604367.09</v>
      </c>
      <c r="C14" s="13">
        <v>98364824.090000004</v>
      </c>
      <c r="D14" s="14">
        <v>2776501.07</v>
      </c>
      <c r="E14" s="14">
        <v>768066.74</v>
      </c>
      <c r="F14" s="14">
        <v>8712782.3599999994</v>
      </c>
      <c r="G14" s="14">
        <v>3453172.29</v>
      </c>
      <c r="H14" s="14">
        <v>3365581.72</v>
      </c>
      <c r="I14" s="14">
        <v>3738996.37</v>
      </c>
      <c r="J14" s="14">
        <v>3634520.05</v>
      </c>
      <c r="K14" s="14">
        <v>6677469.9000000004</v>
      </c>
      <c r="L14" s="15">
        <v>11680729.52</v>
      </c>
      <c r="M14" s="13">
        <v>6699302.54</v>
      </c>
      <c r="N14" s="13">
        <v>6333251.8899999997</v>
      </c>
      <c r="O14" s="13">
        <v>6462126.1399999997</v>
      </c>
      <c r="P14" s="8">
        <f t="shared" si="3"/>
        <v>19494680.57</v>
      </c>
    </row>
    <row r="15" spans="1:16" s="18" customFormat="1" x14ac:dyDescent="0.25">
      <c r="A15" s="17" t="s">
        <v>26</v>
      </c>
      <c r="B15" s="10">
        <f>SUM(B16:B24)</f>
        <v>470163236.50999999</v>
      </c>
      <c r="C15" s="10">
        <f>SUM(C16:C24)</f>
        <v>381466730.50999999</v>
      </c>
      <c r="D15" s="11">
        <f t="shared" ref="D15:I15" si="4">SUM(D16:D24)</f>
        <v>0</v>
      </c>
      <c r="E15" s="11">
        <f t="shared" si="4"/>
        <v>4600245.37</v>
      </c>
      <c r="F15" s="11">
        <f t="shared" si="4"/>
        <v>5399387.0700000003</v>
      </c>
      <c r="G15" s="11">
        <f t="shared" si="4"/>
        <v>2787131.8599999994</v>
      </c>
      <c r="H15" s="11">
        <f t="shared" si="4"/>
        <v>5305781.43</v>
      </c>
      <c r="I15" s="8">
        <f t="shared" si="4"/>
        <v>3006811.2499999995</v>
      </c>
      <c r="J15" s="8">
        <f t="shared" ref="J15:N15" si="5">SUM(J16:J24)</f>
        <v>3148044.7</v>
      </c>
      <c r="K15" s="11">
        <f t="shared" si="5"/>
        <v>4979777.78</v>
      </c>
      <c r="L15" s="8">
        <f t="shared" si="5"/>
        <v>4345052.96</v>
      </c>
      <c r="M15" s="8">
        <f t="shared" si="5"/>
        <v>48782555.049999997</v>
      </c>
      <c r="N15" s="10">
        <f t="shared" si="5"/>
        <v>11594631.379999999</v>
      </c>
      <c r="O15" s="10">
        <v>70515804.650000006</v>
      </c>
      <c r="P15" s="8">
        <f t="shared" si="3"/>
        <v>130892991.08</v>
      </c>
    </row>
    <row r="16" spans="1:16" x14ac:dyDescent="0.25">
      <c r="A16" s="19" t="s">
        <v>27</v>
      </c>
      <c r="B16" s="13">
        <v>23211085</v>
      </c>
      <c r="C16" s="13">
        <v>11421085</v>
      </c>
      <c r="D16" s="14">
        <v>0</v>
      </c>
      <c r="E16" s="14">
        <v>1748046.59</v>
      </c>
      <c r="F16" s="14">
        <v>765702.46</v>
      </c>
      <c r="G16" s="14">
        <v>771093.74</v>
      </c>
      <c r="H16" s="14">
        <v>729505.66</v>
      </c>
      <c r="I16" s="14">
        <v>781170.32</v>
      </c>
      <c r="J16" s="14">
        <v>744801.19</v>
      </c>
      <c r="K16" s="14">
        <v>596256.03</v>
      </c>
      <c r="L16" s="15">
        <v>578748.11</v>
      </c>
      <c r="M16" s="15">
        <v>589755.02</v>
      </c>
      <c r="N16" s="13">
        <v>1218569.29</v>
      </c>
      <c r="O16" s="13">
        <v>943936.04</v>
      </c>
      <c r="P16" s="8">
        <f t="shared" si="3"/>
        <v>2752260.35</v>
      </c>
    </row>
    <row r="17" spans="1:16" x14ac:dyDescent="0.25">
      <c r="A17" s="19" t="s">
        <v>28</v>
      </c>
      <c r="B17" s="13">
        <v>10300000</v>
      </c>
      <c r="C17" s="13">
        <v>6850000</v>
      </c>
      <c r="D17" s="14">
        <v>0</v>
      </c>
      <c r="E17" s="14">
        <v>80712</v>
      </c>
      <c r="F17" s="14">
        <v>74399</v>
      </c>
      <c r="G17" s="14">
        <v>639443.35</v>
      </c>
      <c r="H17" s="14">
        <v>300000</v>
      </c>
      <c r="I17" s="14">
        <v>14160</v>
      </c>
      <c r="L17" s="15">
        <v>104492.2</v>
      </c>
      <c r="M17" s="15">
        <v>349853.71</v>
      </c>
      <c r="N17" s="13">
        <v>492442.65</v>
      </c>
      <c r="O17" s="13">
        <v>1559850.85</v>
      </c>
      <c r="P17" s="8">
        <f t="shared" si="3"/>
        <v>2402147.21</v>
      </c>
    </row>
    <row r="18" spans="1:16" x14ac:dyDescent="0.25">
      <c r="A18" s="19" t="s">
        <v>29</v>
      </c>
      <c r="B18" s="13">
        <v>9070197</v>
      </c>
      <c r="C18" s="13">
        <v>3870197</v>
      </c>
      <c r="D18" s="14">
        <v>0</v>
      </c>
      <c r="E18" s="14">
        <v>0</v>
      </c>
      <c r="F18" s="14">
        <v>80500</v>
      </c>
      <c r="G18" s="14">
        <v>118250</v>
      </c>
      <c r="H18" s="14">
        <v>143900</v>
      </c>
      <c r="I18" s="14">
        <v>25550</v>
      </c>
      <c r="J18" s="14">
        <v>281450</v>
      </c>
      <c r="L18" s="15">
        <v>509167.83</v>
      </c>
      <c r="M18" s="15">
        <v>449831</v>
      </c>
      <c r="N18" s="13">
        <v>56600</v>
      </c>
      <c r="O18" s="13">
        <v>529650</v>
      </c>
      <c r="P18" s="8">
        <f t="shared" si="3"/>
        <v>1036081</v>
      </c>
    </row>
    <row r="19" spans="1:16" x14ac:dyDescent="0.25">
      <c r="A19" s="20" t="s">
        <v>30</v>
      </c>
      <c r="B19" s="13">
        <v>4355000</v>
      </c>
      <c r="C19" s="13">
        <v>2650000</v>
      </c>
      <c r="D19" s="14"/>
      <c r="E19" s="14"/>
      <c r="F19" s="14"/>
      <c r="G19" s="14"/>
      <c r="H19" s="14"/>
      <c r="I19" s="14"/>
      <c r="J19" s="14">
        <v>10190.92</v>
      </c>
      <c r="L19" s="15">
        <v>185199.18</v>
      </c>
      <c r="M19" s="15">
        <v>6014.8</v>
      </c>
      <c r="N19" s="13">
        <v>0</v>
      </c>
      <c r="O19" s="13">
        <v>56640</v>
      </c>
      <c r="P19" s="8">
        <f t="shared" si="3"/>
        <v>62654.8</v>
      </c>
    </row>
    <row r="20" spans="1:16" x14ac:dyDescent="0.25">
      <c r="A20" s="19" t="s">
        <v>31</v>
      </c>
      <c r="B20" s="13">
        <v>53462534.460000001</v>
      </c>
      <c r="C20" s="13">
        <v>46097534.460000001</v>
      </c>
      <c r="D20" s="14">
        <v>0</v>
      </c>
      <c r="E20" s="14">
        <v>1944816.56</v>
      </c>
      <c r="F20" s="14">
        <v>3096033.64</v>
      </c>
      <c r="G20" s="14">
        <v>255093.16</v>
      </c>
      <c r="H20" s="14">
        <v>3645937.29</v>
      </c>
      <c r="I20" s="14">
        <v>1675563.4</v>
      </c>
      <c r="J20" s="14">
        <v>1447846.24</v>
      </c>
      <c r="K20" s="14">
        <v>255093.16</v>
      </c>
      <c r="L20" s="15">
        <v>269253.15999999997</v>
      </c>
      <c r="M20" s="13">
        <v>527531.56000000006</v>
      </c>
      <c r="N20" s="13">
        <v>4913579.59</v>
      </c>
      <c r="O20" s="13">
        <v>14115599.130000001</v>
      </c>
      <c r="P20" s="8">
        <f t="shared" si="3"/>
        <v>19556710.280000001</v>
      </c>
    </row>
    <row r="21" spans="1:16" x14ac:dyDescent="0.25">
      <c r="A21" s="19" t="s">
        <v>32</v>
      </c>
      <c r="B21" s="13">
        <v>17216725.66</v>
      </c>
      <c r="C21" s="13">
        <v>9366225.6600000001</v>
      </c>
      <c r="D21" s="14">
        <v>0</v>
      </c>
      <c r="E21" s="14">
        <v>106417.36</v>
      </c>
      <c r="F21" s="14">
        <v>106417.36</v>
      </c>
      <c r="G21" s="14">
        <v>53208.68</v>
      </c>
      <c r="H21" s="14">
        <v>60397.120000000003</v>
      </c>
      <c r="I21" s="14">
        <v>58320.76</v>
      </c>
      <c r="J21" s="14">
        <v>58320.76</v>
      </c>
      <c r="K21" s="14">
        <v>69230.350000000006</v>
      </c>
      <c r="L21" s="15">
        <v>69230.350000000006</v>
      </c>
      <c r="M21" s="15">
        <v>69230.350000000006</v>
      </c>
      <c r="N21" s="13">
        <v>69230.350000000006</v>
      </c>
      <c r="O21" s="13">
        <v>3635247.79</v>
      </c>
      <c r="P21" s="8">
        <f t="shared" si="3"/>
        <v>3773708.49</v>
      </c>
    </row>
    <row r="22" spans="1:16" ht="30" x14ac:dyDescent="0.25">
      <c r="A22" s="19" t="s">
        <v>33</v>
      </c>
      <c r="B22" s="13">
        <v>18945145.390000001</v>
      </c>
      <c r="C22" s="13">
        <v>12989644.390000001</v>
      </c>
      <c r="D22" s="14">
        <v>0</v>
      </c>
      <c r="E22" s="14">
        <v>12040.46</v>
      </c>
      <c r="F22" s="14">
        <v>65041.599999999999</v>
      </c>
      <c r="G22" s="14">
        <v>365630.97</v>
      </c>
      <c r="H22" s="14">
        <v>291140.81</v>
      </c>
      <c r="I22" s="14">
        <v>171433.18</v>
      </c>
      <c r="J22" s="14">
        <v>430368.83</v>
      </c>
      <c r="K22" s="14">
        <v>104823.54</v>
      </c>
      <c r="L22" s="15">
        <v>54463.94</v>
      </c>
      <c r="M22" s="15">
        <v>0</v>
      </c>
      <c r="N22" s="13">
        <v>92522.83</v>
      </c>
      <c r="O22" s="13">
        <v>273258.5</v>
      </c>
      <c r="P22" s="8">
        <f t="shared" si="3"/>
        <v>365781.33</v>
      </c>
    </row>
    <row r="23" spans="1:16" ht="30" x14ac:dyDescent="0.25">
      <c r="A23" s="19" t="s">
        <v>34</v>
      </c>
      <c r="B23" s="13">
        <v>313569549</v>
      </c>
      <c r="C23" s="13">
        <v>275589044</v>
      </c>
      <c r="D23" s="14">
        <v>0</v>
      </c>
      <c r="E23" s="14">
        <v>219480</v>
      </c>
      <c r="F23" s="14">
        <v>307902.71000000002</v>
      </c>
      <c r="G23" s="14">
        <v>86605.36</v>
      </c>
      <c r="H23" s="14">
        <v>55238.75</v>
      </c>
      <c r="I23" s="14">
        <v>280613.59000000003</v>
      </c>
      <c r="J23" s="14">
        <v>82826.16</v>
      </c>
      <c r="K23" s="14">
        <v>1671942</v>
      </c>
      <c r="L23" s="15">
        <v>422626.59</v>
      </c>
      <c r="M23" s="13">
        <v>46711249.109999999</v>
      </c>
      <c r="N23" s="13">
        <v>4537900.17</v>
      </c>
      <c r="O23" s="13">
        <v>47304580.719999999</v>
      </c>
      <c r="P23" s="8">
        <f t="shared" si="3"/>
        <v>98553730</v>
      </c>
    </row>
    <row r="24" spans="1:16" x14ac:dyDescent="0.25">
      <c r="A24" s="19" t="s">
        <v>35</v>
      </c>
      <c r="B24" s="13">
        <v>20033000</v>
      </c>
      <c r="C24" s="13">
        <v>12633000</v>
      </c>
      <c r="D24" s="14">
        <v>0</v>
      </c>
      <c r="E24" s="14">
        <v>488732.4</v>
      </c>
      <c r="F24" s="14">
        <v>903390.3</v>
      </c>
      <c r="G24" s="14">
        <v>497806.6</v>
      </c>
      <c r="H24" s="14">
        <v>79661.8</v>
      </c>
      <c r="I24" s="16">
        <v>0</v>
      </c>
      <c r="J24" s="14">
        <v>92240.6</v>
      </c>
      <c r="K24" s="14">
        <v>2282432.7000000002</v>
      </c>
      <c r="L24" s="15">
        <v>2151871.6</v>
      </c>
      <c r="M24" s="15">
        <v>79089.5</v>
      </c>
      <c r="N24" s="13">
        <v>213786.5</v>
      </c>
      <c r="O24" s="13">
        <v>2097041.62</v>
      </c>
      <c r="P24" s="8">
        <f t="shared" si="3"/>
        <v>2389917.62</v>
      </c>
    </row>
    <row r="25" spans="1:16" s="18" customFormat="1" x14ac:dyDescent="0.25">
      <c r="A25" s="17" t="s">
        <v>36</v>
      </c>
      <c r="B25" s="10">
        <f>SUM(B26:B33)</f>
        <v>61982023.149999999</v>
      </c>
      <c r="C25" s="10">
        <f>SUM(C26:C33)</f>
        <v>-31633216.850000001</v>
      </c>
      <c r="D25" s="11">
        <f t="shared" ref="D25:I25" si="6">SUM(D26:D33)</f>
        <v>0</v>
      </c>
      <c r="E25" s="11">
        <f t="shared" si="6"/>
        <v>17258.68</v>
      </c>
      <c r="F25" s="11">
        <f t="shared" si="6"/>
        <v>2661268.3200000003</v>
      </c>
      <c r="G25" s="11">
        <f t="shared" si="6"/>
        <v>976028.44</v>
      </c>
      <c r="H25" s="11">
        <f t="shared" si="6"/>
        <v>1159078.2699999998</v>
      </c>
      <c r="I25" s="8">
        <f t="shared" si="6"/>
        <v>464728.13</v>
      </c>
      <c r="J25" s="8">
        <f t="shared" ref="J25:N25" si="7">SUM(J26:J33)</f>
        <v>1255270.5900000001</v>
      </c>
      <c r="K25" s="11">
        <f t="shared" si="7"/>
        <v>414007.87</v>
      </c>
      <c r="L25" s="8">
        <f t="shared" si="7"/>
        <v>6520448.2400000002</v>
      </c>
      <c r="M25" s="8">
        <f t="shared" si="7"/>
        <v>2753885.08</v>
      </c>
      <c r="N25" s="10">
        <f t="shared" si="7"/>
        <v>1852184.3199999998</v>
      </c>
      <c r="O25" s="10">
        <v>2710465.97</v>
      </c>
      <c r="P25" s="8">
        <f t="shared" si="3"/>
        <v>7316535.370000001</v>
      </c>
    </row>
    <row r="26" spans="1:16" ht="22.5" customHeight="1" x14ac:dyDescent="0.25">
      <c r="A26" s="19" t="s">
        <v>37</v>
      </c>
      <c r="B26" s="13">
        <v>3403000</v>
      </c>
      <c r="C26" s="13">
        <v>1923000</v>
      </c>
      <c r="D26" s="14">
        <v>0</v>
      </c>
      <c r="E26" s="14">
        <v>0</v>
      </c>
      <c r="F26" s="14">
        <v>148046.25</v>
      </c>
      <c r="G26" s="14">
        <v>0</v>
      </c>
      <c r="H26" s="14">
        <v>38880</v>
      </c>
      <c r="I26" s="14">
        <v>22615</v>
      </c>
      <c r="J26" s="14">
        <v>91050</v>
      </c>
      <c r="K26" s="14">
        <v>40595</v>
      </c>
      <c r="L26" s="15">
        <v>4565</v>
      </c>
      <c r="M26" s="15">
        <v>150055</v>
      </c>
      <c r="N26" s="13">
        <v>967331.98</v>
      </c>
      <c r="O26" s="13">
        <v>269127.61</v>
      </c>
      <c r="P26" s="8">
        <f t="shared" si="3"/>
        <v>1386514.5899999999</v>
      </c>
    </row>
    <row r="27" spans="1:16" x14ac:dyDescent="0.25">
      <c r="A27" s="19" t="s">
        <v>38</v>
      </c>
      <c r="B27" s="13">
        <v>4681540</v>
      </c>
      <c r="C27" s="13">
        <v>3381540</v>
      </c>
      <c r="D27" s="14">
        <v>0</v>
      </c>
      <c r="E27" s="14">
        <v>0</v>
      </c>
      <c r="F27" s="14">
        <v>0</v>
      </c>
      <c r="G27" s="14">
        <v>112088.35</v>
      </c>
      <c r="I27" s="14">
        <v>32373.3</v>
      </c>
      <c r="J27" s="14">
        <v>95580</v>
      </c>
      <c r="K27" s="14">
        <v>36698</v>
      </c>
      <c r="L27" s="15">
        <v>19824</v>
      </c>
      <c r="M27" s="15">
        <v>33984</v>
      </c>
      <c r="N27" s="13">
        <v>0</v>
      </c>
      <c r="O27" s="13">
        <v>78352</v>
      </c>
      <c r="P27" s="8">
        <f t="shared" si="3"/>
        <v>112336</v>
      </c>
    </row>
    <row r="28" spans="1:16" x14ac:dyDescent="0.25">
      <c r="A28" s="19" t="s">
        <v>39</v>
      </c>
      <c r="B28" s="13">
        <v>3165000</v>
      </c>
      <c r="C28" s="13">
        <v>2615000</v>
      </c>
      <c r="D28" s="14">
        <v>0</v>
      </c>
      <c r="E28" s="14">
        <v>0</v>
      </c>
      <c r="F28" s="14">
        <v>0</v>
      </c>
      <c r="G28" s="14">
        <v>0</v>
      </c>
      <c r="H28" s="14">
        <v>14375</v>
      </c>
      <c r="I28" s="16">
        <v>0</v>
      </c>
      <c r="K28" s="14">
        <v>16107</v>
      </c>
      <c r="L28" s="15">
        <v>194229</v>
      </c>
      <c r="M28" s="15">
        <v>502640</v>
      </c>
      <c r="N28" s="13">
        <v>424.8</v>
      </c>
      <c r="O28" s="13">
        <v>247032.12</v>
      </c>
      <c r="P28" s="8">
        <f t="shared" si="3"/>
        <v>750096.91999999993</v>
      </c>
    </row>
    <row r="29" spans="1:16" x14ac:dyDescent="0.25">
      <c r="A29" s="19" t="s">
        <v>40</v>
      </c>
      <c r="B29" s="13">
        <v>500000</v>
      </c>
      <c r="C29" s="13">
        <v>300000</v>
      </c>
      <c r="D29" s="14">
        <v>0</v>
      </c>
      <c r="E29" s="14">
        <v>0</v>
      </c>
      <c r="F29" s="14">
        <v>0</v>
      </c>
      <c r="G29" s="14">
        <v>17370.150000000001</v>
      </c>
      <c r="I29" s="16">
        <v>0</v>
      </c>
      <c r="L29" s="3">
        <v>0</v>
      </c>
      <c r="M29" s="15">
        <v>33863.65</v>
      </c>
      <c r="N29" s="13">
        <v>0</v>
      </c>
      <c r="O29" s="13">
        <v>0</v>
      </c>
      <c r="P29" s="8">
        <f t="shared" si="3"/>
        <v>33863.65</v>
      </c>
    </row>
    <row r="30" spans="1:16" x14ac:dyDescent="0.25">
      <c r="A30" s="19" t="s">
        <v>41</v>
      </c>
      <c r="B30" s="13">
        <v>3095000</v>
      </c>
      <c r="C30" s="13">
        <v>1995000</v>
      </c>
      <c r="D30" s="14">
        <v>0</v>
      </c>
      <c r="E30" s="14">
        <v>0</v>
      </c>
      <c r="F30" s="14">
        <v>0</v>
      </c>
      <c r="G30" s="14">
        <v>0</v>
      </c>
      <c r="H30" s="14">
        <v>238587.83</v>
      </c>
      <c r="I30" s="14">
        <v>41947.82</v>
      </c>
      <c r="J30" s="14">
        <v>50504</v>
      </c>
      <c r="L30" s="15">
        <v>56632.639999999999</v>
      </c>
      <c r="M30" s="15">
        <v>0</v>
      </c>
      <c r="N30" s="13">
        <v>0</v>
      </c>
      <c r="O30" s="13">
        <v>36213.54</v>
      </c>
      <c r="P30" s="8">
        <f t="shared" si="3"/>
        <v>36213.54</v>
      </c>
    </row>
    <row r="31" spans="1:16" ht="30" x14ac:dyDescent="0.25">
      <c r="A31" s="19" t="s">
        <v>42</v>
      </c>
      <c r="B31" s="13">
        <v>4545000</v>
      </c>
      <c r="C31" s="13">
        <v>4100000</v>
      </c>
      <c r="D31" s="14">
        <v>0</v>
      </c>
      <c r="E31" s="14">
        <v>0</v>
      </c>
      <c r="F31" s="14">
        <v>11888.5</v>
      </c>
      <c r="G31" s="14">
        <v>0</v>
      </c>
      <c r="H31" s="14">
        <v>987.54</v>
      </c>
      <c r="I31" s="14">
        <v>11800</v>
      </c>
      <c r="L31" s="15">
        <v>28832.02</v>
      </c>
      <c r="M31" s="15">
        <v>0</v>
      </c>
      <c r="N31" s="13">
        <v>2088.6</v>
      </c>
      <c r="O31" s="13">
        <v>5185.0200000000004</v>
      </c>
      <c r="P31" s="8">
        <f t="shared" si="3"/>
        <v>7273.6200000000008</v>
      </c>
    </row>
    <row r="32" spans="1:16" ht="30" x14ac:dyDescent="0.25">
      <c r="A32" s="19" t="s">
        <v>43</v>
      </c>
      <c r="B32" s="13">
        <v>22319707</v>
      </c>
      <c r="C32" s="13">
        <v>6850000</v>
      </c>
      <c r="D32" s="14">
        <v>0</v>
      </c>
      <c r="E32" s="14">
        <v>13718.68</v>
      </c>
      <c r="F32" s="14">
        <v>1330445.04</v>
      </c>
      <c r="G32" s="14">
        <v>506135.98</v>
      </c>
      <c r="H32" s="14">
        <v>729500</v>
      </c>
      <c r="I32" s="14">
        <v>164278.54999999999</v>
      </c>
      <c r="J32" s="14">
        <v>897898.73</v>
      </c>
      <c r="K32" s="14">
        <v>114363.65</v>
      </c>
      <c r="L32" s="15">
        <v>5696060.4400000004</v>
      </c>
      <c r="M32" s="13">
        <v>1611251.18</v>
      </c>
      <c r="N32" s="13">
        <v>851037.94</v>
      </c>
      <c r="O32" s="13">
        <v>1450456.18</v>
      </c>
      <c r="P32" s="8">
        <f t="shared" si="3"/>
        <v>3912745.3</v>
      </c>
    </row>
    <row r="33" spans="1:16" x14ac:dyDescent="0.25">
      <c r="A33" s="19" t="s">
        <v>44</v>
      </c>
      <c r="B33" s="13">
        <v>20272776.149999999</v>
      </c>
      <c r="C33" s="13">
        <v>-52797756.850000001</v>
      </c>
      <c r="D33" s="14">
        <v>0</v>
      </c>
      <c r="E33" s="14">
        <v>3540</v>
      </c>
      <c r="F33" s="14">
        <v>1170888.53</v>
      </c>
      <c r="G33" s="14">
        <v>340433.96</v>
      </c>
      <c r="H33" s="14">
        <v>136747.9</v>
      </c>
      <c r="I33" s="14">
        <v>191713.46</v>
      </c>
      <c r="J33" s="14">
        <v>120237.86</v>
      </c>
      <c r="K33" s="14">
        <v>206244.22</v>
      </c>
      <c r="L33" s="15">
        <v>520305.14</v>
      </c>
      <c r="M33" s="15">
        <v>422091.25</v>
      </c>
      <c r="N33" s="13">
        <v>31301</v>
      </c>
      <c r="O33" s="13">
        <v>624099.5</v>
      </c>
      <c r="P33" s="8">
        <f t="shared" si="3"/>
        <v>1077491.75</v>
      </c>
    </row>
    <row r="34" spans="1:16" x14ac:dyDescent="0.25">
      <c r="A34" s="17" t="s">
        <v>45</v>
      </c>
      <c r="B34" s="8">
        <f>SUM(B35:B41)</f>
        <v>507046756</v>
      </c>
      <c r="C34" s="21">
        <f>SUM(C35:C41)</f>
        <v>3410000</v>
      </c>
      <c r="D34" s="22">
        <f>SUM(D35:D43)</f>
        <v>22864489.190000001</v>
      </c>
      <c r="E34" s="22">
        <f>SUM(E35:E43)</f>
        <v>55845146.189999998</v>
      </c>
      <c r="F34" s="22">
        <f>SUM(F35:F43)</f>
        <v>13127307</v>
      </c>
      <c r="G34" s="22">
        <f>SUM(G35:G43)</f>
        <v>32035046.719999999</v>
      </c>
      <c r="H34" s="22">
        <f>SUM(H35:H43)</f>
        <v>75967623.460000008</v>
      </c>
      <c r="I34" s="21">
        <f>SUM(I35:I41)</f>
        <v>41546760.140000001</v>
      </c>
      <c r="J34" s="21">
        <f>SUM(J35:J43)</f>
        <v>39944833.140000001</v>
      </c>
      <c r="K34" s="11">
        <f>SUM(K35:K41)</f>
        <v>28220671.140000001</v>
      </c>
      <c r="L34" s="21">
        <f>SUM(L35:L43)</f>
        <v>54889849.890000001</v>
      </c>
      <c r="M34" s="8">
        <f>SUM(M35:M41)</f>
        <v>41540342.879999995</v>
      </c>
      <c r="N34" s="8">
        <f>SUM(N35:N41)</f>
        <v>17112290.329999998</v>
      </c>
      <c r="O34" s="21">
        <v>56514454.18</v>
      </c>
      <c r="P34" s="8">
        <f t="shared" si="3"/>
        <v>115167087.38999999</v>
      </c>
    </row>
    <row r="35" spans="1:16" x14ac:dyDescent="0.25">
      <c r="A35" s="19" t="s">
        <v>46</v>
      </c>
      <c r="B35" s="13">
        <v>2920000</v>
      </c>
      <c r="D35" s="14">
        <v>0</v>
      </c>
      <c r="E35" s="14">
        <v>0</v>
      </c>
      <c r="F35" s="14">
        <v>0</v>
      </c>
      <c r="G35" s="14">
        <v>0</v>
      </c>
      <c r="H35" s="14">
        <v>630000</v>
      </c>
      <c r="I35" s="14">
        <v>0</v>
      </c>
      <c r="J35" s="14">
        <v>0</v>
      </c>
      <c r="K35" s="14">
        <v>708000</v>
      </c>
      <c r="M35" s="15">
        <v>78000</v>
      </c>
      <c r="N35" s="13">
        <v>450000</v>
      </c>
      <c r="O35" s="13">
        <v>520000</v>
      </c>
      <c r="P35" s="8">
        <f t="shared" si="3"/>
        <v>1048000</v>
      </c>
    </row>
    <row r="36" spans="1:16" ht="30" x14ac:dyDescent="0.25">
      <c r="A36" s="19" t="s">
        <v>47</v>
      </c>
      <c r="B36" s="13">
        <v>297716756</v>
      </c>
      <c r="C36" s="13">
        <v>1000000</v>
      </c>
      <c r="D36" s="14">
        <v>22864489.190000001</v>
      </c>
      <c r="E36" s="14">
        <v>22511814.190000001</v>
      </c>
      <c r="F36" s="14">
        <v>13127307</v>
      </c>
      <c r="G36" s="14">
        <v>15368380.720000001</v>
      </c>
      <c r="H36" s="14">
        <v>42004291.460000001</v>
      </c>
      <c r="I36" s="14">
        <v>24880094.140000001</v>
      </c>
      <c r="J36" s="14">
        <v>23278167.140000001</v>
      </c>
      <c r="K36" s="14">
        <v>10846005.140000001</v>
      </c>
      <c r="L36" s="15">
        <v>34723189.140000001</v>
      </c>
      <c r="M36" s="15">
        <v>24398957.140000001</v>
      </c>
      <c r="N36" s="13">
        <v>16096514.33</v>
      </c>
      <c r="O36" s="13">
        <v>22661122.18</v>
      </c>
      <c r="P36" s="8">
        <f t="shared" si="3"/>
        <v>63156593.649999999</v>
      </c>
    </row>
    <row r="37" spans="1:16" ht="30" x14ac:dyDescent="0.25">
      <c r="A37" s="19" t="s">
        <v>48</v>
      </c>
      <c r="D37" s="14">
        <v>0</v>
      </c>
      <c r="E37" s="14">
        <v>0</v>
      </c>
      <c r="F37" s="14">
        <v>0</v>
      </c>
      <c r="G37" s="14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O37" s="38">
        <v>0</v>
      </c>
      <c r="P37" s="8">
        <f t="shared" si="3"/>
        <v>0</v>
      </c>
    </row>
    <row r="38" spans="1:16" ht="30" x14ac:dyDescent="0.25">
      <c r="A38" s="19" t="s">
        <v>49</v>
      </c>
      <c r="D38" s="14">
        <v>0</v>
      </c>
      <c r="E38" s="14">
        <v>0</v>
      </c>
      <c r="F38" s="14">
        <v>0</v>
      </c>
      <c r="G38" s="14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3">
        <v>0</v>
      </c>
      <c r="O38" s="13">
        <v>0</v>
      </c>
      <c r="P38" s="8">
        <f t="shared" si="3"/>
        <v>0</v>
      </c>
    </row>
    <row r="39" spans="1:16" ht="30" x14ac:dyDescent="0.25">
      <c r="A39" s="19" t="s">
        <v>50</v>
      </c>
      <c r="D39" s="14">
        <v>0</v>
      </c>
      <c r="E39" s="14"/>
      <c r="F39" s="14">
        <v>0</v>
      </c>
      <c r="G39" s="14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/>
      <c r="O39" s="16">
        <v>0</v>
      </c>
      <c r="P39" s="8">
        <f t="shared" si="3"/>
        <v>0</v>
      </c>
    </row>
    <row r="40" spans="1:16" x14ac:dyDescent="0.25">
      <c r="A40" s="19" t="s">
        <v>51</v>
      </c>
      <c r="B40" s="13">
        <v>6410000</v>
      </c>
      <c r="C40" s="13">
        <v>2410000</v>
      </c>
      <c r="D40" s="14">
        <v>0</v>
      </c>
      <c r="E40" s="14">
        <v>0</v>
      </c>
      <c r="F40" s="14">
        <v>0</v>
      </c>
      <c r="G40" s="14">
        <v>0</v>
      </c>
      <c r="H40" s="16">
        <v>0</v>
      </c>
      <c r="I40" s="16">
        <v>0</v>
      </c>
      <c r="J40" s="16">
        <v>0</v>
      </c>
      <c r="L40" s="15">
        <v>3499994.75</v>
      </c>
      <c r="M40" s="13">
        <v>396719.74</v>
      </c>
      <c r="N40" s="13">
        <v>565776</v>
      </c>
      <c r="O40" s="13">
        <v>0</v>
      </c>
      <c r="P40" s="8">
        <f t="shared" si="3"/>
        <v>962495.74</v>
      </c>
    </row>
    <row r="41" spans="1:16" ht="30" x14ac:dyDescent="0.25">
      <c r="A41" s="19" t="s">
        <v>52</v>
      </c>
      <c r="B41" s="13">
        <v>200000000</v>
      </c>
      <c r="D41" s="14">
        <v>0</v>
      </c>
      <c r="E41" s="14">
        <v>33333332</v>
      </c>
      <c r="F41" s="14">
        <v>0</v>
      </c>
      <c r="G41" s="14">
        <v>16666666</v>
      </c>
      <c r="H41" s="14">
        <v>33333332</v>
      </c>
      <c r="I41" s="14">
        <v>16666666</v>
      </c>
      <c r="J41" s="14">
        <v>16666666</v>
      </c>
      <c r="K41" s="14">
        <v>16666666</v>
      </c>
      <c r="L41" s="15">
        <v>16666666</v>
      </c>
      <c r="M41" s="15">
        <v>16666666</v>
      </c>
      <c r="N41" s="15"/>
      <c r="O41" s="15">
        <v>33333332</v>
      </c>
      <c r="P41" s="8">
        <f t="shared" si="3"/>
        <v>49999998</v>
      </c>
    </row>
    <row r="42" spans="1:16" s="18" customFormat="1" x14ac:dyDescent="0.25">
      <c r="A42" s="17" t="s">
        <v>53</v>
      </c>
      <c r="B42" s="21">
        <f>SUM(B43:B49)</f>
        <v>4846155</v>
      </c>
      <c r="C42" s="21">
        <f>SUM(C43:C49)</f>
        <v>4828756</v>
      </c>
      <c r="D42" s="11"/>
      <c r="E42" s="11"/>
      <c r="F42" s="11"/>
      <c r="G42" s="11">
        <f>SUM(G43)</f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/>
      <c r="O42" s="23">
        <v>0</v>
      </c>
      <c r="P42" s="8">
        <f t="shared" si="3"/>
        <v>0</v>
      </c>
    </row>
    <row r="43" spans="1:16" x14ac:dyDescent="0.25">
      <c r="A43" s="19" t="s">
        <v>54</v>
      </c>
      <c r="D43" s="14">
        <v>0</v>
      </c>
      <c r="E43" s="14">
        <v>0</v>
      </c>
      <c r="F43" s="14">
        <v>0</v>
      </c>
      <c r="G43" s="14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/>
      <c r="O43" s="16">
        <v>0</v>
      </c>
      <c r="P43" s="8">
        <f t="shared" si="3"/>
        <v>0</v>
      </c>
    </row>
    <row r="44" spans="1:16" ht="30" x14ac:dyDescent="0.25">
      <c r="A44" s="19" t="s">
        <v>55</v>
      </c>
      <c r="B44" s="13">
        <v>4846155</v>
      </c>
      <c r="C44" s="13">
        <v>4828756</v>
      </c>
      <c r="D44" s="14">
        <v>0</v>
      </c>
      <c r="E44" s="14">
        <v>0</v>
      </c>
      <c r="F44" s="14">
        <v>0</v>
      </c>
      <c r="G44" s="14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/>
      <c r="O44" s="16">
        <v>0</v>
      </c>
      <c r="P44" s="8">
        <f t="shared" si="3"/>
        <v>0</v>
      </c>
    </row>
    <row r="45" spans="1:16" ht="30" x14ac:dyDescent="0.25">
      <c r="A45" s="19" t="s">
        <v>56</v>
      </c>
      <c r="D45" s="14">
        <v>0</v>
      </c>
      <c r="E45" s="14">
        <v>0</v>
      </c>
      <c r="F45" s="14">
        <v>0</v>
      </c>
      <c r="G45" s="14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/>
      <c r="O45" s="16">
        <v>0</v>
      </c>
      <c r="P45" s="8">
        <f t="shared" si="3"/>
        <v>0</v>
      </c>
    </row>
    <row r="46" spans="1:16" ht="30" x14ac:dyDescent="0.25">
      <c r="A46" s="19" t="s">
        <v>57</v>
      </c>
      <c r="D46" s="14">
        <v>0</v>
      </c>
      <c r="E46" s="14">
        <v>0</v>
      </c>
      <c r="F46" s="14">
        <v>0</v>
      </c>
      <c r="G46" s="14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/>
      <c r="O46" s="16">
        <v>0</v>
      </c>
      <c r="P46" s="8">
        <f t="shared" si="3"/>
        <v>0</v>
      </c>
    </row>
    <row r="47" spans="1:16" ht="30" x14ac:dyDescent="0.25">
      <c r="A47" s="19" t="s">
        <v>58</v>
      </c>
      <c r="D47" s="14">
        <v>0</v>
      </c>
      <c r="E47" s="14">
        <v>0</v>
      </c>
      <c r="F47" s="14">
        <v>0</v>
      </c>
      <c r="G47" s="14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/>
      <c r="O47" s="16">
        <v>0</v>
      </c>
      <c r="P47" s="8">
        <f t="shared" si="3"/>
        <v>0</v>
      </c>
    </row>
    <row r="48" spans="1:16" x14ac:dyDescent="0.25">
      <c r="A48" s="19" t="s">
        <v>59</v>
      </c>
      <c r="D48" s="14">
        <v>0</v>
      </c>
      <c r="E48" s="14">
        <v>0</v>
      </c>
      <c r="F48" s="14">
        <v>0</v>
      </c>
      <c r="G48" s="14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/>
      <c r="O48" s="16">
        <v>0</v>
      </c>
      <c r="P48" s="8">
        <f t="shared" si="3"/>
        <v>0</v>
      </c>
    </row>
    <row r="49" spans="1:16" ht="30" x14ac:dyDescent="0.25">
      <c r="A49" s="19" t="s">
        <v>60</v>
      </c>
      <c r="D49" s="14">
        <v>0</v>
      </c>
      <c r="E49" s="14">
        <v>0</v>
      </c>
      <c r="F49" s="14">
        <v>0</v>
      </c>
      <c r="G49" s="14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/>
      <c r="O49" s="16">
        <v>0</v>
      </c>
      <c r="P49" s="8">
        <f t="shared" si="3"/>
        <v>0</v>
      </c>
    </row>
    <row r="50" spans="1:16" s="18" customFormat="1" x14ac:dyDescent="0.25">
      <c r="A50" s="17" t="s">
        <v>61</v>
      </c>
      <c r="B50" s="8">
        <f>SUM(B51:B58)</f>
        <v>246447454</v>
      </c>
      <c r="C50" s="10">
        <f>SUM(C51:C58)</f>
        <v>208081104</v>
      </c>
      <c r="D50" s="11">
        <f t="shared" ref="D50:I50" si="8">SUM(D51:D57)</f>
        <v>0</v>
      </c>
      <c r="E50" s="11">
        <f t="shared" si="8"/>
        <v>0</v>
      </c>
      <c r="F50" s="11">
        <f t="shared" si="8"/>
        <v>1749352.5100000002</v>
      </c>
      <c r="G50" s="11">
        <f t="shared" si="8"/>
        <v>0</v>
      </c>
      <c r="H50" s="11">
        <f t="shared" si="8"/>
        <v>0</v>
      </c>
      <c r="I50" s="8">
        <f t="shared" si="8"/>
        <v>102009.11</v>
      </c>
      <c r="J50" s="16">
        <v>0</v>
      </c>
      <c r="K50" s="16">
        <v>0</v>
      </c>
      <c r="L50" s="21">
        <f>SUM(L51:L57)</f>
        <v>33535.599999999999</v>
      </c>
      <c r="M50" s="8">
        <f>SUM(M51:M57)</f>
        <v>19504.93</v>
      </c>
      <c r="N50" s="13">
        <v>56390</v>
      </c>
      <c r="O50" s="10">
        <v>557299.96</v>
      </c>
      <c r="P50" s="8">
        <f t="shared" si="3"/>
        <v>633194.8899999999</v>
      </c>
    </row>
    <row r="51" spans="1:16" x14ac:dyDescent="0.25">
      <c r="A51" s="19" t="s">
        <v>62</v>
      </c>
      <c r="B51" s="13">
        <v>5065000</v>
      </c>
      <c r="C51" s="13">
        <v>-400000</v>
      </c>
      <c r="D51" s="14">
        <v>0</v>
      </c>
      <c r="E51" s="14">
        <v>0</v>
      </c>
      <c r="F51" s="14">
        <v>930194.64</v>
      </c>
      <c r="H51" s="16">
        <v>0</v>
      </c>
      <c r="I51" s="14">
        <v>74633.11</v>
      </c>
      <c r="J51" s="16">
        <v>0</v>
      </c>
      <c r="K51" s="16">
        <v>0</v>
      </c>
      <c r="L51" s="16">
        <v>0</v>
      </c>
      <c r="M51" s="15">
        <v>17204.93</v>
      </c>
      <c r="N51" s="13">
        <v>0</v>
      </c>
      <c r="O51" s="13">
        <v>179325.07</v>
      </c>
      <c r="P51" s="8">
        <f t="shared" si="3"/>
        <v>196530</v>
      </c>
    </row>
    <row r="52" spans="1:16" ht="30" x14ac:dyDescent="0.25">
      <c r="A52" s="19" t="s">
        <v>63</v>
      </c>
      <c r="B52" s="13">
        <v>2360500</v>
      </c>
      <c r="C52" s="13">
        <v>1150000</v>
      </c>
      <c r="D52" s="14"/>
      <c r="E52" s="14"/>
      <c r="F52" s="14"/>
      <c r="H52" s="16"/>
      <c r="I52" s="14"/>
      <c r="J52" s="16"/>
      <c r="K52" s="16"/>
      <c r="L52" s="16"/>
      <c r="M52" s="15"/>
      <c r="N52" s="13">
        <v>0</v>
      </c>
      <c r="O52" s="13">
        <v>0</v>
      </c>
      <c r="P52" s="8">
        <f t="shared" si="3"/>
        <v>0</v>
      </c>
    </row>
    <row r="53" spans="1:16" ht="30" x14ac:dyDescent="0.25">
      <c r="A53" s="19" t="s">
        <v>64</v>
      </c>
      <c r="B53" s="13">
        <v>549415</v>
      </c>
      <c r="C53" s="13">
        <v>299415</v>
      </c>
      <c r="D53" s="14">
        <v>0</v>
      </c>
      <c r="E53" s="14">
        <v>0</v>
      </c>
      <c r="F53" s="14">
        <v>149414.22</v>
      </c>
      <c r="G53" s="14">
        <v>0</v>
      </c>
      <c r="H53" s="16">
        <v>0</v>
      </c>
      <c r="I53" s="16">
        <v>0</v>
      </c>
      <c r="J53" s="16">
        <v>0</v>
      </c>
      <c r="K53" s="16">
        <v>0</v>
      </c>
      <c r="L53" s="15">
        <v>27848</v>
      </c>
      <c r="M53" s="15">
        <v>2300</v>
      </c>
      <c r="N53" s="13">
        <v>0</v>
      </c>
      <c r="O53" s="13">
        <v>108832.89</v>
      </c>
      <c r="P53" s="8">
        <f t="shared" si="3"/>
        <v>111132.89</v>
      </c>
    </row>
    <row r="54" spans="1:16" ht="30" x14ac:dyDescent="0.25">
      <c r="A54" s="19" t="s">
        <v>65</v>
      </c>
      <c r="B54" s="13">
        <v>28300000</v>
      </c>
      <c r="C54" s="13">
        <v>2204650</v>
      </c>
      <c r="D54" s="14"/>
      <c r="E54" s="14"/>
      <c r="F54" s="14"/>
      <c r="G54" s="14"/>
      <c r="H54" s="16"/>
      <c r="I54" s="16"/>
      <c r="J54" s="16"/>
      <c r="K54" s="16"/>
      <c r="L54" s="15"/>
      <c r="M54" s="15"/>
      <c r="N54" s="13">
        <v>0</v>
      </c>
      <c r="O54" s="13">
        <v>0</v>
      </c>
      <c r="P54" s="8">
        <f t="shared" si="3"/>
        <v>0</v>
      </c>
    </row>
    <row r="55" spans="1:16" x14ac:dyDescent="0.25">
      <c r="A55" s="19" t="s">
        <v>66</v>
      </c>
      <c r="B55" s="13">
        <v>7992230</v>
      </c>
      <c r="C55" s="13">
        <v>5947230</v>
      </c>
      <c r="D55" s="14">
        <v>0</v>
      </c>
      <c r="E55" s="14">
        <v>0</v>
      </c>
      <c r="F55" s="14">
        <v>75000</v>
      </c>
      <c r="G55" s="14">
        <v>0</v>
      </c>
      <c r="H55" s="16">
        <v>0</v>
      </c>
      <c r="I55" s="16">
        <v>0</v>
      </c>
      <c r="J55" s="16">
        <v>0</v>
      </c>
      <c r="K55" s="16">
        <v>0</v>
      </c>
      <c r="L55" s="15">
        <v>5687.6</v>
      </c>
      <c r="M55" s="16">
        <v>0</v>
      </c>
      <c r="N55" s="13">
        <v>56390</v>
      </c>
      <c r="O55" s="13">
        <v>269142</v>
      </c>
      <c r="P55" s="8">
        <f t="shared" si="3"/>
        <v>325532</v>
      </c>
    </row>
    <row r="56" spans="1:16" x14ac:dyDescent="0.25">
      <c r="A56" s="19" t="s">
        <v>67</v>
      </c>
      <c r="B56" s="13">
        <v>50000</v>
      </c>
      <c r="C56" s="13">
        <v>0</v>
      </c>
      <c r="D56" s="14"/>
      <c r="E56" s="14"/>
      <c r="F56" s="14"/>
      <c r="G56" s="14"/>
      <c r="H56" s="16"/>
      <c r="I56" s="16"/>
      <c r="J56" s="16"/>
      <c r="K56" s="16"/>
      <c r="L56" s="15"/>
      <c r="M56" s="16"/>
      <c r="N56" s="13">
        <v>0</v>
      </c>
      <c r="O56" s="13">
        <v>0</v>
      </c>
      <c r="P56" s="8">
        <f t="shared" si="3"/>
        <v>0</v>
      </c>
    </row>
    <row r="57" spans="1:16" x14ac:dyDescent="0.25">
      <c r="A57" s="19" t="s">
        <v>68</v>
      </c>
      <c r="B57" s="13">
        <v>2230309</v>
      </c>
      <c r="C57" s="13">
        <v>-1020191</v>
      </c>
      <c r="D57" s="14">
        <v>0</v>
      </c>
      <c r="E57" s="14">
        <v>0</v>
      </c>
      <c r="F57" s="14">
        <v>594743.65</v>
      </c>
      <c r="G57" s="14">
        <v>0</v>
      </c>
      <c r="H57" s="16">
        <v>0</v>
      </c>
      <c r="I57" s="14">
        <v>27376</v>
      </c>
      <c r="J57" s="16">
        <v>0</v>
      </c>
      <c r="K57" s="16">
        <v>0</v>
      </c>
      <c r="L57" s="16">
        <v>0</v>
      </c>
      <c r="M57" s="16">
        <v>0</v>
      </c>
      <c r="N57" s="13">
        <v>0</v>
      </c>
      <c r="O57" s="13">
        <v>0</v>
      </c>
      <c r="P57" s="8">
        <f t="shared" si="3"/>
        <v>0</v>
      </c>
    </row>
    <row r="58" spans="1:16" ht="30" x14ac:dyDescent="0.25">
      <c r="A58" s="19" t="s">
        <v>69</v>
      </c>
      <c r="B58" s="13">
        <v>199900000</v>
      </c>
      <c r="C58" s="13">
        <v>199900000</v>
      </c>
      <c r="D58" s="14"/>
      <c r="E58" s="14"/>
      <c r="F58" s="14"/>
      <c r="G58" s="14"/>
      <c r="H58" s="16"/>
      <c r="I58" s="14"/>
      <c r="J58" s="16"/>
      <c r="K58" s="16"/>
      <c r="L58" s="16"/>
      <c r="M58" s="16"/>
      <c r="N58" s="13">
        <v>0</v>
      </c>
      <c r="O58" s="13">
        <v>0</v>
      </c>
      <c r="P58" s="8">
        <f t="shared" si="3"/>
        <v>0</v>
      </c>
    </row>
    <row r="59" spans="1:16" s="18" customFormat="1" x14ac:dyDescent="0.25">
      <c r="A59" s="24" t="s">
        <v>70</v>
      </c>
      <c r="B59" s="8">
        <f>SUM(B60:B61)</f>
        <v>267448120</v>
      </c>
      <c r="C59" s="10">
        <f>SUM(C60:C61)</f>
        <v>267148120</v>
      </c>
      <c r="D59" s="11">
        <v>0</v>
      </c>
      <c r="E59" s="11">
        <v>0</v>
      </c>
      <c r="F59" s="11">
        <v>0</v>
      </c>
      <c r="G59" s="11">
        <v>0</v>
      </c>
      <c r="H59" s="23">
        <v>0</v>
      </c>
      <c r="I59" s="23">
        <v>0</v>
      </c>
      <c r="J59" s="16">
        <v>0</v>
      </c>
      <c r="K59" s="16">
        <v>0</v>
      </c>
      <c r="L59" s="16">
        <v>0</v>
      </c>
      <c r="M59" s="16">
        <v>0</v>
      </c>
      <c r="N59" s="13">
        <v>0</v>
      </c>
      <c r="O59" s="13">
        <v>0</v>
      </c>
      <c r="P59" s="8">
        <f t="shared" si="3"/>
        <v>0</v>
      </c>
    </row>
    <row r="60" spans="1:16" x14ac:dyDescent="0.25">
      <c r="A60" s="25" t="s">
        <v>71</v>
      </c>
      <c r="B60" s="13">
        <v>6548120</v>
      </c>
      <c r="C60" s="13">
        <v>6248120</v>
      </c>
      <c r="D60" s="14">
        <v>0</v>
      </c>
      <c r="E60" s="14">
        <v>0</v>
      </c>
      <c r="F60" s="14">
        <v>0</v>
      </c>
      <c r="G60" s="14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3">
        <v>0</v>
      </c>
      <c r="O60" s="13">
        <v>0</v>
      </c>
      <c r="P60" s="8">
        <f t="shared" si="3"/>
        <v>0</v>
      </c>
    </row>
    <row r="61" spans="1:16" x14ac:dyDescent="0.25">
      <c r="A61" s="25" t="s">
        <v>72</v>
      </c>
      <c r="B61" s="13">
        <v>260900000</v>
      </c>
      <c r="C61" s="13">
        <v>260900000</v>
      </c>
      <c r="D61" s="14"/>
      <c r="E61" s="14"/>
      <c r="F61" s="14"/>
      <c r="G61" s="14"/>
      <c r="H61" s="16"/>
      <c r="I61" s="16"/>
      <c r="J61" s="16"/>
      <c r="K61" s="16"/>
      <c r="L61" s="16"/>
      <c r="M61" s="16"/>
      <c r="N61" s="13">
        <v>0</v>
      </c>
      <c r="O61" s="13">
        <v>0</v>
      </c>
      <c r="P61" s="8">
        <f>M61+N61+O61</f>
        <v>0</v>
      </c>
    </row>
    <row r="62" spans="1:16" s="18" customFormat="1" ht="30" x14ac:dyDescent="0.25">
      <c r="A62" s="24" t="s">
        <v>73</v>
      </c>
      <c r="B62" s="13">
        <v>0</v>
      </c>
      <c r="C62" s="13">
        <v>0</v>
      </c>
      <c r="D62" s="14">
        <v>0</v>
      </c>
      <c r="E62" s="14">
        <v>0</v>
      </c>
      <c r="F62" s="14">
        <v>0</v>
      </c>
      <c r="G62" s="14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3">
        <v>0</v>
      </c>
      <c r="O62" s="13">
        <v>0</v>
      </c>
      <c r="P62" s="8">
        <f t="shared" si="3"/>
        <v>0</v>
      </c>
    </row>
    <row r="63" spans="1:16" x14ac:dyDescent="0.25">
      <c r="A63" s="1" t="s">
        <v>74</v>
      </c>
      <c r="B63" s="13">
        <v>0</v>
      </c>
      <c r="C63" s="13">
        <v>0</v>
      </c>
      <c r="D63" s="14">
        <v>0</v>
      </c>
      <c r="E63" s="14">
        <v>0</v>
      </c>
      <c r="F63" s="14">
        <v>0</v>
      </c>
      <c r="G63" s="14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3">
        <v>0</v>
      </c>
      <c r="O63" s="13">
        <v>0</v>
      </c>
      <c r="P63" s="8">
        <f t="shared" si="3"/>
        <v>0</v>
      </c>
    </row>
    <row r="64" spans="1:16" ht="30" x14ac:dyDescent="0.25">
      <c r="A64" s="1" t="s">
        <v>75</v>
      </c>
      <c r="B64" s="13">
        <v>0</v>
      </c>
      <c r="C64" s="13">
        <v>0</v>
      </c>
      <c r="D64" s="14">
        <v>0</v>
      </c>
      <c r="E64" s="14">
        <v>0</v>
      </c>
      <c r="F64" s="14">
        <v>0</v>
      </c>
      <c r="G64" s="14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3">
        <v>0</v>
      </c>
      <c r="O64" s="13">
        <v>0</v>
      </c>
      <c r="P64" s="8">
        <f t="shared" si="3"/>
        <v>0</v>
      </c>
    </row>
    <row r="65" spans="1:16" s="18" customFormat="1" x14ac:dyDescent="0.25">
      <c r="A65" s="24" t="s">
        <v>76</v>
      </c>
      <c r="B65" s="13">
        <v>0</v>
      </c>
      <c r="C65" s="13">
        <v>0</v>
      </c>
      <c r="D65" s="14">
        <v>0</v>
      </c>
      <c r="E65" s="14">
        <v>0</v>
      </c>
      <c r="F65" s="14">
        <v>0</v>
      </c>
      <c r="G65" s="14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3">
        <v>0</v>
      </c>
      <c r="O65" s="13">
        <v>0</v>
      </c>
      <c r="P65" s="8">
        <f t="shared" si="3"/>
        <v>0</v>
      </c>
    </row>
    <row r="66" spans="1:16" x14ac:dyDescent="0.25">
      <c r="A66" s="1" t="s">
        <v>77</v>
      </c>
      <c r="B66" s="13">
        <v>0</v>
      </c>
      <c r="C66" s="13">
        <v>0</v>
      </c>
      <c r="D66" s="14">
        <v>0</v>
      </c>
      <c r="E66" s="14">
        <v>0</v>
      </c>
      <c r="F66" s="14">
        <v>0</v>
      </c>
      <c r="G66" s="14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3">
        <v>0</v>
      </c>
      <c r="O66" s="13">
        <v>0</v>
      </c>
      <c r="P66" s="8">
        <f t="shared" si="3"/>
        <v>0</v>
      </c>
    </row>
    <row r="67" spans="1:16" x14ac:dyDescent="0.25">
      <c r="A67" s="1" t="s">
        <v>78</v>
      </c>
      <c r="B67" s="13">
        <v>0</v>
      </c>
      <c r="C67" s="13">
        <v>0</v>
      </c>
      <c r="D67" s="14">
        <v>0</v>
      </c>
      <c r="E67" s="14">
        <v>0</v>
      </c>
      <c r="F67" s="14">
        <v>0</v>
      </c>
      <c r="G67" s="14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3">
        <v>0</v>
      </c>
      <c r="O67" s="13">
        <v>0</v>
      </c>
      <c r="P67" s="8">
        <f t="shared" si="3"/>
        <v>0</v>
      </c>
    </row>
    <row r="68" spans="1:16" ht="30" x14ac:dyDescent="0.25">
      <c r="A68" s="1" t="s">
        <v>79</v>
      </c>
      <c r="B68" s="13">
        <v>0</v>
      </c>
      <c r="C68" s="13">
        <v>0</v>
      </c>
      <c r="D68" s="14">
        <v>0</v>
      </c>
      <c r="E68" s="14">
        <v>0</v>
      </c>
      <c r="F68" s="14">
        <v>0</v>
      </c>
      <c r="G68" s="14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3">
        <v>0</v>
      </c>
      <c r="O68" s="13">
        <v>0</v>
      </c>
      <c r="P68" s="8">
        <f t="shared" si="3"/>
        <v>0</v>
      </c>
    </row>
    <row r="69" spans="1:16" s="18" customFormat="1" x14ac:dyDescent="0.25">
      <c r="A69" s="26" t="s">
        <v>80</v>
      </c>
      <c r="B69" s="27">
        <f>B59+B50+B42+B34+B25+B15+B9</f>
        <v>2637727761</v>
      </c>
      <c r="C69" s="27">
        <f>C59+C50+C42+C34+C25+C15+C9</f>
        <v>1513934652</v>
      </c>
      <c r="D69" s="27">
        <f t="shared" ref="D69:N69" si="9">D59+D50+D42+D34+D25+D15+D9</f>
        <v>46649176.909999996</v>
      </c>
      <c r="E69" s="27">
        <f t="shared" si="9"/>
        <v>67944116.979999989</v>
      </c>
      <c r="F69" s="27">
        <f t="shared" si="9"/>
        <v>94084697.219999999</v>
      </c>
      <c r="G69" s="27">
        <f t="shared" si="9"/>
        <v>64977079.309999995</v>
      </c>
      <c r="H69" s="27">
        <f t="shared" si="9"/>
        <v>110899431.55</v>
      </c>
      <c r="I69" s="27">
        <f t="shared" si="9"/>
        <v>79819035.829999998</v>
      </c>
      <c r="J69" s="27">
        <f t="shared" si="9"/>
        <v>78189019.450000003</v>
      </c>
      <c r="K69" s="27">
        <f t="shared" si="9"/>
        <v>87264893.370000005</v>
      </c>
      <c r="L69" s="27">
        <f t="shared" si="9"/>
        <v>163817782.80000001</v>
      </c>
      <c r="M69" s="27">
        <f t="shared" si="9"/>
        <v>156158820.78</v>
      </c>
      <c r="N69" s="27">
        <f t="shared" si="9"/>
        <v>121402751.94</v>
      </c>
      <c r="O69" s="28">
        <f>O9+O34+O25+O15+O42+O50</f>
        <v>261929415.77000001</v>
      </c>
      <c r="P69" s="28">
        <f>+P50+P34+P25+P15+P9</f>
        <v>539490988.49000001</v>
      </c>
    </row>
    <row r="70" spans="1:16" x14ac:dyDescent="0.25">
      <c r="A70" s="24" t="s">
        <v>81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/>
      <c r="O70" s="22"/>
      <c r="P70" s="11">
        <v>0</v>
      </c>
    </row>
    <row r="71" spans="1:16" x14ac:dyDescent="0.25">
      <c r="A71" s="24" t="s">
        <v>82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/>
      <c r="O71" s="22"/>
      <c r="P71" s="11">
        <v>0</v>
      </c>
    </row>
    <row r="72" spans="1:16" ht="30" x14ac:dyDescent="0.25">
      <c r="A72" s="1" t="s">
        <v>83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/>
      <c r="O72" s="22"/>
      <c r="P72" s="11">
        <v>0</v>
      </c>
    </row>
    <row r="73" spans="1:16" ht="30" x14ac:dyDescent="0.25">
      <c r="A73" s="1" t="s">
        <v>84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/>
      <c r="O73" s="22"/>
      <c r="P73" s="11">
        <v>0</v>
      </c>
    </row>
    <row r="74" spans="1:16" x14ac:dyDescent="0.25">
      <c r="A74" s="24" t="s">
        <v>85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/>
      <c r="O74" s="22"/>
      <c r="P74" s="11">
        <v>0</v>
      </c>
    </row>
    <row r="75" spans="1:16" x14ac:dyDescent="0.25">
      <c r="A75" s="1" t="s">
        <v>86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/>
      <c r="O75" s="22"/>
      <c r="P75" s="11">
        <v>0</v>
      </c>
    </row>
    <row r="76" spans="1:16" x14ac:dyDescent="0.25">
      <c r="A76" s="1" t="s">
        <v>87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/>
      <c r="O76" s="22"/>
      <c r="P76" s="11">
        <v>0</v>
      </c>
    </row>
    <row r="77" spans="1:16" x14ac:dyDescent="0.25">
      <c r="A77" s="24" t="s">
        <v>88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/>
      <c r="O77" s="22"/>
      <c r="P77" s="11">
        <v>0</v>
      </c>
    </row>
    <row r="78" spans="1:16" x14ac:dyDescent="0.25">
      <c r="A78" s="1" t="s">
        <v>89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/>
      <c r="O78" s="22"/>
      <c r="P78" s="11">
        <v>0</v>
      </c>
    </row>
    <row r="79" spans="1:16" x14ac:dyDescent="0.25">
      <c r="A79" s="26" t="s">
        <v>90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/>
      <c r="O79" s="39"/>
      <c r="P79" s="29">
        <v>0</v>
      </c>
    </row>
    <row r="80" spans="1:16" x14ac:dyDescent="0.25">
      <c r="J80" s="16"/>
      <c r="P80" s="11"/>
    </row>
    <row r="81" spans="1:17" x14ac:dyDescent="0.25">
      <c r="A81" s="30" t="s">
        <v>91</v>
      </c>
      <c r="B81" s="31">
        <f>B69</f>
        <v>2637727761</v>
      </c>
      <c r="C81" s="31">
        <f>C69</f>
        <v>1513934652</v>
      </c>
      <c r="D81" s="32">
        <f t="shared" ref="D81:P81" si="10">D69</f>
        <v>46649176.909999996</v>
      </c>
      <c r="E81" s="32">
        <f t="shared" si="10"/>
        <v>67944116.979999989</v>
      </c>
      <c r="F81" s="32">
        <f t="shared" si="10"/>
        <v>94084697.219999999</v>
      </c>
      <c r="G81" s="32">
        <f t="shared" si="10"/>
        <v>64977079.309999995</v>
      </c>
      <c r="H81" s="32">
        <f t="shared" si="10"/>
        <v>110899431.55</v>
      </c>
      <c r="I81" s="32">
        <f t="shared" si="10"/>
        <v>79819035.829999998</v>
      </c>
      <c r="J81" s="32">
        <f t="shared" si="10"/>
        <v>78189019.450000003</v>
      </c>
      <c r="K81" s="32">
        <f t="shared" si="10"/>
        <v>87264893.370000005</v>
      </c>
      <c r="L81" s="32">
        <f t="shared" si="10"/>
        <v>163817782.80000001</v>
      </c>
      <c r="M81" s="32">
        <f t="shared" si="10"/>
        <v>156158820.78</v>
      </c>
      <c r="N81" s="32">
        <f t="shared" si="10"/>
        <v>121402751.94</v>
      </c>
      <c r="O81" s="40">
        <f>O69</f>
        <v>261929415.77000001</v>
      </c>
      <c r="P81" s="32">
        <f t="shared" si="10"/>
        <v>539490988.49000001</v>
      </c>
    </row>
    <row r="82" spans="1:17" ht="14.25" customHeight="1" x14ac:dyDescent="0.25">
      <c r="A82" s="44" t="s">
        <v>92</v>
      </c>
      <c r="B82" s="44"/>
      <c r="C82" s="33"/>
    </row>
    <row r="83" spans="1:17" ht="13.5" customHeight="1" x14ac:dyDescent="0.25">
      <c r="A83" s="44" t="s">
        <v>98</v>
      </c>
      <c r="B83" s="44"/>
      <c r="C83" s="44"/>
      <c r="D83" s="44"/>
    </row>
    <row r="84" spans="1:17" ht="14.25" customHeight="1" x14ac:dyDescent="0.25">
      <c r="A84" s="44" t="s">
        <v>93</v>
      </c>
      <c r="B84" s="44"/>
      <c r="C84" s="44"/>
      <c r="D84" s="44"/>
      <c r="E84" s="44"/>
      <c r="F84" s="44"/>
      <c r="G84" s="44"/>
    </row>
    <row r="87" spans="1:17" x14ac:dyDescent="0.25">
      <c r="B87" s="45" t="s">
        <v>94</v>
      </c>
      <c r="C87" s="45"/>
      <c r="D87" s="45"/>
      <c r="H87" s="34"/>
      <c r="O87" s="46" t="s">
        <v>95</v>
      </c>
      <c r="P87" s="46"/>
      <c r="Q87" s="46"/>
    </row>
    <row r="88" spans="1:17" x14ac:dyDescent="0.25">
      <c r="O88" s="3"/>
    </row>
    <row r="89" spans="1:17" x14ac:dyDescent="0.25">
      <c r="O89" s="3"/>
    </row>
    <row r="90" spans="1:17" x14ac:dyDescent="0.25">
      <c r="O90" s="3"/>
    </row>
    <row r="91" spans="1:17" x14ac:dyDescent="0.25">
      <c r="B91" s="45"/>
      <c r="C91" s="45"/>
      <c r="D91" s="45"/>
      <c r="H91" s="34"/>
      <c r="O91" s="46" t="s">
        <v>96</v>
      </c>
      <c r="P91" s="46"/>
      <c r="Q91" s="46"/>
    </row>
    <row r="92" spans="1:17" x14ac:dyDescent="0.25">
      <c r="B92" s="41"/>
      <c r="C92" s="41"/>
      <c r="D92" s="41"/>
      <c r="H92" s="35"/>
      <c r="O92" s="42" t="s">
        <v>97</v>
      </c>
      <c r="P92" s="42"/>
      <c r="Q92" s="42"/>
    </row>
    <row r="93" spans="1:17" x14ac:dyDescent="0.25">
      <c r="O93" s="3"/>
    </row>
  </sheetData>
  <mergeCells count="13">
    <mergeCell ref="B92:D92"/>
    <mergeCell ref="O92:Q92"/>
    <mergeCell ref="B1:M1"/>
    <mergeCell ref="B2:M2"/>
    <mergeCell ref="B3:M3"/>
    <mergeCell ref="B4:M4"/>
    <mergeCell ref="A82:B82"/>
    <mergeCell ref="A83:D83"/>
    <mergeCell ref="A84:G84"/>
    <mergeCell ref="B87:D87"/>
    <mergeCell ref="O87:Q87"/>
    <mergeCell ref="B91:D91"/>
    <mergeCell ref="O91:Q91"/>
  </mergeCells>
  <phoneticPr fontId="9" type="noConversion"/>
  <pageMargins left="0.7" right="0.7" top="0.75" bottom="0.75" header="0.3" footer="0.3"/>
  <pageSetup orientation="landscape" verticalDpi="597" r:id="rId1"/>
  <ignoredErrors>
    <ignoredError sqref="P69:P77" formulaRange="1"/>
    <ignoredError sqref="O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mensual</vt:lpstr>
    </vt:vector>
  </TitlesOfParts>
  <Company>CDEEE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Minerva Cruz Matias</dc:creator>
  <cp:lastModifiedBy>Airon Enrique Jimenez Perez</cp:lastModifiedBy>
  <cp:lastPrinted>2021-12-02T17:59:22Z</cp:lastPrinted>
  <dcterms:created xsi:type="dcterms:W3CDTF">2021-12-02T17:58:55Z</dcterms:created>
  <dcterms:modified xsi:type="dcterms:W3CDTF">2022-01-11T13:01:14Z</dcterms:modified>
</cp:coreProperties>
</file>